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D:\Santiago\Documentos\UCC-Santi\4to\Economia\Practico\Ejercicios\Unidad 3\"/>
    </mc:Choice>
  </mc:AlternateContent>
  <xr:revisionPtr revIDLastSave="0" documentId="13_ncr:1_{BF1D509C-9DE4-4E0E-99F8-FD371D9F948B}" xr6:coauthVersionLast="47" xr6:coauthVersionMax="47" xr10:uidLastSave="{00000000-0000-0000-0000-000000000000}"/>
  <bookViews>
    <workbookView xWindow="-120" yWindow="-120" windowWidth="29040" windowHeight="15720" firstSheet="1" activeTab="7" xr2:uid="{00000000-000D-0000-FFFF-FFFF00000000}"/>
  </bookViews>
  <sheets>
    <sheet name="Competencia perfecta 1" sheetId="1" r:id="rId1"/>
    <sheet name="Competencia perfecta 2" sheetId="5" r:id="rId2"/>
    <sheet name="Monopolio 1" sheetId="2" r:id="rId3"/>
    <sheet name="Monopolio 2" sheetId="6" r:id="rId4"/>
    <sheet name="Monopolio 3 " sheetId="8" r:id="rId5"/>
    <sheet name="Indice Herfindahl 1" sheetId="3" r:id="rId6"/>
    <sheet name="Indice Herfindahl 2" sheetId="4" r:id="rId7"/>
    <sheet name="Indice Herfindahl 3" sheetId="7" r:id="rId8"/>
  </sheets>
  <externalReferences>
    <externalReference r:id="rId9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9" i="7" l="1"/>
  <c r="G19" i="7" s="1"/>
  <c r="G18" i="7"/>
  <c r="G20" i="7" s="1"/>
  <c r="F18" i="7"/>
  <c r="K18" i="8"/>
  <c r="G61" i="5"/>
  <c r="F61" i="5"/>
  <c r="C61" i="5"/>
  <c r="G60" i="5"/>
  <c r="F60" i="5"/>
  <c r="C60" i="5"/>
  <c r="G59" i="5"/>
  <c r="F59" i="5"/>
  <c r="C59" i="5"/>
  <c r="G58" i="5"/>
  <c r="F58" i="5"/>
  <c r="C58" i="5"/>
  <c r="G57" i="5"/>
  <c r="F57" i="5"/>
  <c r="C57" i="5"/>
  <c r="G56" i="5"/>
  <c r="F56" i="5"/>
  <c r="C56" i="5"/>
  <c r="G55" i="5"/>
  <c r="F55" i="5"/>
  <c r="C55" i="5"/>
  <c r="G54" i="5"/>
  <c r="F54" i="5"/>
  <c r="C54" i="5"/>
  <c r="G53" i="5"/>
  <c r="F53" i="5"/>
  <c r="C53" i="5"/>
  <c r="G52" i="5"/>
  <c r="F52" i="5"/>
  <c r="C52" i="5"/>
  <c r="B52" i="5"/>
  <c r="D52" i="5" s="1"/>
  <c r="D51" i="5"/>
  <c r="C51" i="5"/>
  <c r="E52" i="5" l="1"/>
  <c r="H52" i="5"/>
  <c r="B53" i="5"/>
  <c r="D53" i="5" l="1"/>
  <c r="B54" i="5"/>
  <c r="E53" i="5" l="1"/>
  <c r="H53" i="5"/>
  <c r="B55" i="5"/>
  <c r="D54" i="5"/>
  <c r="B56" i="5" l="1"/>
  <c r="D55" i="5"/>
  <c r="E54" i="5"/>
  <c r="H54" i="5"/>
  <c r="B57" i="5" l="1"/>
  <c r="D56" i="5"/>
  <c r="E55" i="5"/>
  <c r="H55" i="5"/>
  <c r="D57" i="5" l="1"/>
  <c r="B58" i="5"/>
  <c r="E56" i="5"/>
  <c r="H56" i="5"/>
  <c r="D58" i="5" l="1"/>
  <c r="B59" i="5"/>
  <c r="E57" i="5"/>
  <c r="H57" i="5"/>
  <c r="D59" i="5" l="1"/>
  <c r="B60" i="5"/>
  <c r="E58" i="5"/>
  <c r="H58" i="5"/>
  <c r="D60" i="5" l="1"/>
  <c r="B61" i="5"/>
  <c r="D61" i="5" s="1"/>
  <c r="E59" i="5"/>
  <c r="H59" i="5"/>
  <c r="E61" i="5" l="1"/>
  <c r="H61" i="5"/>
  <c r="E60" i="5"/>
  <c r="H60" i="5"/>
  <c r="E30" i="4" l="1"/>
  <c r="G30" i="4" s="1"/>
  <c r="G29" i="4"/>
  <c r="E29" i="4"/>
  <c r="E28" i="4"/>
  <c r="G28" i="4" s="1"/>
  <c r="E27" i="4"/>
  <c r="G27" i="4" s="1"/>
  <c r="G31" i="4" s="1"/>
  <c r="E20" i="4"/>
  <c r="G20" i="4" s="1"/>
  <c r="G19" i="4"/>
  <c r="E19" i="4"/>
  <c r="G18" i="4"/>
  <c r="E18" i="4"/>
  <c r="E17" i="4"/>
  <c r="G17" i="4" s="1"/>
  <c r="E16" i="4"/>
  <c r="G16" i="4" s="1"/>
  <c r="G21" i="4" s="1"/>
  <c r="G31" i="3"/>
  <c r="I31" i="3" s="1"/>
  <c r="G30" i="3"/>
  <c r="I30" i="3" s="1"/>
  <c r="G29" i="3"/>
  <c r="I29" i="3" s="1"/>
  <c r="I32" i="3" s="1"/>
  <c r="I5" i="1"/>
  <c r="I6" i="1" s="1"/>
  <c r="I4" i="1"/>
  <c r="K4" i="1" s="1"/>
  <c r="I3" i="1"/>
  <c r="K3" i="1" s="1"/>
  <c r="K2" i="1"/>
  <c r="J2" i="1"/>
  <c r="I7" i="1" l="1"/>
  <c r="K6" i="1"/>
  <c r="J6" i="1"/>
  <c r="J5" i="1"/>
  <c r="K5" i="1"/>
  <c r="J3" i="1"/>
  <c r="J4" i="1"/>
  <c r="J7" i="1" l="1"/>
  <c r="I8" i="1"/>
  <c r="K7" i="1"/>
  <c r="I9" i="1" l="1"/>
  <c r="K8" i="1"/>
  <c r="J8" i="1"/>
  <c r="I10" i="1" l="1"/>
  <c r="J9" i="1"/>
  <c r="K9" i="1"/>
  <c r="I11" i="1" l="1"/>
  <c r="K10" i="1"/>
  <c r="J10" i="1"/>
  <c r="I12" i="1" l="1"/>
  <c r="K11" i="1"/>
  <c r="J11" i="1"/>
  <c r="K12" i="1" l="1"/>
  <c r="J12" i="1"/>
  <c r="I13" i="1"/>
  <c r="J13" i="1" l="1"/>
  <c r="I14" i="1"/>
  <c r="K13" i="1"/>
  <c r="K14" i="1" l="1"/>
  <c r="I15" i="1"/>
  <c r="J14" i="1"/>
  <c r="J15" i="1" l="1"/>
  <c r="K15" i="1"/>
  <c r="I16" i="1"/>
  <c r="I17" i="1" l="1"/>
  <c r="K16" i="1"/>
  <c r="J16" i="1"/>
  <c r="I18" i="1" l="1"/>
  <c r="K17" i="1"/>
  <c r="J17" i="1"/>
  <c r="I19" i="1" l="1"/>
  <c r="K18" i="1"/>
  <c r="J18" i="1"/>
  <c r="I20" i="1" l="1"/>
  <c r="K19" i="1"/>
  <c r="J19" i="1"/>
  <c r="K20" i="1" l="1"/>
  <c r="J20" i="1"/>
  <c r="I21" i="1"/>
  <c r="I22" i="1" l="1"/>
  <c r="K21" i="1"/>
  <c r="J21" i="1"/>
  <c r="I23" i="1" l="1"/>
  <c r="K22" i="1"/>
  <c r="J22" i="1"/>
  <c r="J23" i="1" l="1"/>
  <c r="K23" i="1"/>
  <c r="I24" i="1"/>
  <c r="I25" i="1" l="1"/>
  <c r="K24" i="1"/>
  <c r="J24" i="1"/>
  <c r="I26" i="1" l="1"/>
  <c r="J25" i="1"/>
  <c r="K25" i="1"/>
  <c r="J26" i="1" l="1"/>
  <c r="I27" i="1"/>
  <c r="K26" i="1"/>
  <c r="I28" i="1" l="1"/>
  <c r="K27" i="1"/>
  <c r="J27" i="1"/>
  <c r="K28" i="1" l="1"/>
  <c r="J28" i="1"/>
  <c r="I29" i="1"/>
  <c r="I30" i="1" l="1"/>
  <c r="K29" i="1"/>
  <c r="J29" i="1"/>
  <c r="I31" i="1" l="1"/>
  <c r="K30" i="1"/>
  <c r="J30" i="1"/>
  <c r="J31" i="1" l="1"/>
  <c r="K31" i="1"/>
  <c r="I32" i="1"/>
  <c r="I33" i="1" l="1"/>
  <c r="K32" i="1"/>
  <c r="J32" i="1"/>
  <c r="I34" i="1" l="1"/>
  <c r="J33" i="1"/>
  <c r="K33" i="1"/>
  <c r="J34" i="1" l="1"/>
  <c r="I35" i="1"/>
  <c r="K34" i="1"/>
  <c r="I36" i="1" l="1"/>
  <c r="K35" i="1"/>
  <c r="J35" i="1"/>
  <c r="K36" i="1" l="1"/>
  <c r="J36" i="1"/>
  <c r="I37" i="1"/>
  <c r="I38" i="1" l="1"/>
  <c r="K37" i="1"/>
  <c r="J37" i="1"/>
  <c r="K38" i="1" l="1"/>
  <c r="I39" i="1"/>
  <c r="J38" i="1"/>
  <c r="K39" i="1" l="1"/>
  <c r="J39" i="1"/>
</calcChain>
</file>

<file path=xl/sharedStrings.xml><?xml version="1.0" encoding="utf-8"?>
<sst xmlns="http://schemas.openxmlformats.org/spreadsheetml/2006/main" count="122" uniqueCount="87">
  <si>
    <t>Q</t>
  </si>
  <si>
    <t>Precio para Oferta</t>
  </si>
  <si>
    <t>Demanda</t>
  </si>
  <si>
    <t>A)</t>
  </si>
  <si>
    <t>B)</t>
  </si>
  <si>
    <t>C)</t>
  </si>
  <si>
    <t>La cantidad a producir es 115,82</t>
  </si>
  <si>
    <t>D)</t>
  </si>
  <si>
    <t>E)</t>
  </si>
  <si>
    <t xml:space="preserve"> </t>
  </si>
  <si>
    <t>408 es la mejor cantidad a producir en monopolio</t>
  </si>
  <si>
    <t>Como podemos observar, el resultado debería ser mayor al punto que calculamos antes</t>
  </si>
  <si>
    <t>En Mercado de competencia la mejor cantidad a producir es 554</t>
  </si>
  <si>
    <t>Cantidad de Empresas</t>
  </si>
  <si>
    <t>% Participación de Mercado</t>
  </si>
  <si>
    <t>%²</t>
  </si>
  <si>
    <t>Índice Herfindahl</t>
  </si>
  <si>
    <t>Empresa 1</t>
  </si>
  <si>
    <t>Empresa 2-6</t>
  </si>
  <si>
    <t>Empresa 7-16</t>
  </si>
  <si>
    <t>Altamente Concentrado</t>
  </si>
  <si>
    <t>Oligopolio</t>
  </si>
  <si>
    <t>Empresa 2</t>
  </si>
  <si>
    <t>Empresa 3</t>
  </si>
  <si>
    <t>Empresa 4</t>
  </si>
  <si>
    <t>Empresa 5</t>
  </si>
  <si>
    <t>Moderadamente Concentrado</t>
  </si>
  <si>
    <t>B) (Cuando se fusionan las dos empresas)</t>
  </si>
  <si>
    <t>Empresa 4-5 Fusion</t>
  </si>
  <si>
    <t>Enunciado</t>
  </si>
  <si>
    <t>De un mercado en competencia perfecta se conocen los siguientes datos de oferta y demanda:</t>
  </si>
  <si>
    <t>Determine:</t>
  </si>
  <si>
    <t>P</t>
  </si>
  <si>
    <t>Qd</t>
  </si>
  <si>
    <t>Qo</t>
  </si>
  <si>
    <r>
      <t>a)</t>
    </r>
    <r>
      <rPr>
        <sz val="12"/>
        <color rgb="FF000000"/>
        <rFont val="Arial"/>
        <family val="2"/>
        <scheme val="minor"/>
      </rPr>
      <t>Calcule analíticamente las funciones de oferta y demanda</t>
    </r>
  </si>
  <si>
    <r>
      <t>b)</t>
    </r>
    <r>
      <rPr>
        <sz val="12"/>
        <color rgb="FF000000"/>
        <rFont val="Arial"/>
        <family val="2"/>
        <scheme val="minor"/>
      </rPr>
      <t>El precio y la cantidad de equilibrio del mercado</t>
    </r>
  </si>
  <si>
    <r>
      <t>Considere una empresa que opera en ese mercado, cuya función de costos totales es la siguiente: CT=3*Q</t>
    </r>
    <r>
      <rPr>
        <vertAlign val="superscript"/>
        <sz val="12"/>
        <color rgb="FF000000"/>
        <rFont val="Arial"/>
        <family val="2"/>
        <scheme val="minor"/>
      </rPr>
      <t>3</t>
    </r>
    <r>
      <rPr>
        <sz val="12"/>
        <color rgb="FF000000"/>
        <rFont val="Arial"/>
        <family val="2"/>
        <scheme val="minor"/>
      </rPr>
      <t xml:space="preserve"> - 33*Q</t>
    </r>
    <r>
      <rPr>
        <vertAlign val="superscript"/>
        <sz val="12"/>
        <color rgb="FF000000"/>
        <rFont val="Arial"/>
        <family val="2"/>
        <scheme val="minor"/>
      </rPr>
      <t>2</t>
    </r>
    <r>
      <rPr>
        <sz val="12"/>
        <color rgb="FF000000"/>
        <rFont val="Arial"/>
        <family val="2"/>
        <scheme val="minor"/>
      </rPr>
      <t xml:space="preserve"> + 141*Q + 120.</t>
    </r>
  </si>
  <si>
    <r>
      <t>c)</t>
    </r>
    <r>
      <rPr>
        <sz val="12"/>
        <color rgb="FF000000"/>
        <rFont val="Arial"/>
        <family val="2"/>
        <scheme val="minor"/>
      </rPr>
      <t>El costo fijo, el costo variable y el costo total para cantidades de producción de 0 a 10</t>
    </r>
  </si>
  <si>
    <r>
      <t>d)</t>
    </r>
    <r>
      <rPr>
        <sz val="12"/>
        <color rgb="FF000000"/>
        <rFont val="Arial"/>
        <family val="2"/>
        <scheme val="minor"/>
      </rPr>
      <t>Las funciones de Costo Medio y Costo Marginal</t>
    </r>
  </si>
  <si>
    <r>
      <t>e)</t>
    </r>
    <r>
      <rPr>
        <sz val="12"/>
        <color rgb="FF000000"/>
        <rFont val="Arial"/>
        <family val="2"/>
        <scheme val="minor"/>
      </rPr>
      <t>La cantidad a producir que maximiza el beneficio, por un análisis total</t>
    </r>
  </si>
  <si>
    <r>
      <t>f)</t>
    </r>
    <r>
      <rPr>
        <sz val="12"/>
        <color rgb="FF000000"/>
        <rFont val="Arial"/>
        <family val="2"/>
        <scheme val="minor"/>
      </rPr>
      <t>La cantidad a producir que maximiza el beneficio, por un análisis marginal</t>
    </r>
  </si>
  <si>
    <r>
      <t>g)</t>
    </r>
    <r>
      <rPr>
        <sz val="12"/>
        <color rgb="FF000000"/>
        <rFont val="Arial"/>
        <family val="2"/>
        <scheme val="minor"/>
      </rPr>
      <t>Cuál es el precio limite de mercado en el cual puede operar esta empresa?</t>
    </r>
  </si>
  <si>
    <t>Solución</t>
  </si>
  <si>
    <t>e/f</t>
  </si>
  <si>
    <t>g</t>
  </si>
  <si>
    <t>a y b</t>
  </si>
  <si>
    <t>q</t>
  </si>
  <si>
    <t>p</t>
  </si>
  <si>
    <t>CT=3*Q3 - 33*Q2 + 141*Q + 120.</t>
  </si>
  <si>
    <t>CTMe= 3*Q^2-33*Q+141-120/Q</t>
  </si>
  <si>
    <t>CMg= 9*Q^2-66*Q+141</t>
  </si>
  <si>
    <t>CF</t>
  </si>
  <si>
    <t>CV</t>
  </si>
  <si>
    <t>CT</t>
  </si>
  <si>
    <t>CTMe</t>
  </si>
  <si>
    <t>CMg</t>
  </si>
  <si>
    <t>IT</t>
  </si>
  <si>
    <t>BE</t>
  </si>
  <si>
    <t>78''</t>
  </si>
  <si>
    <t>Una empresa en un mercado Monopólico presenta la siguientes estructura de costos totales: CT=0,6*Q²+15*Q+400. Sabiendo que la curva de demanda de la empresa es: Qd= 1000-10P</t>
  </si>
  <si>
    <t>Recurriendo a un análisis marginal, determinar la cantidad a producir para obtener el máximo beneficio. Cual seria el máximo beneficio si la empresa estuviera en un mercado de competencia perfecta?</t>
  </si>
  <si>
    <t>MAX Benef</t>
  </si>
  <si>
    <t>Img=CMg</t>
  </si>
  <si>
    <t>Img</t>
  </si>
  <si>
    <t>dIT/dQ</t>
  </si>
  <si>
    <t>IT=PxQ</t>
  </si>
  <si>
    <t>P=100-0,1Q</t>
  </si>
  <si>
    <t>IT=100Q-0,1Q2</t>
  </si>
  <si>
    <t>Img=100-0,2*Q</t>
  </si>
  <si>
    <t>1,2Q+15=100-0,2Q</t>
  </si>
  <si>
    <t>dCT/dQ</t>
  </si>
  <si>
    <t>CMg=1,2Q+15</t>
  </si>
  <si>
    <t>85=1,4*Q</t>
  </si>
  <si>
    <t>Q=</t>
  </si>
  <si>
    <t xml:space="preserve">Q y P Para mercado Comp </t>
  </si>
  <si>
    <t>CMg=P</t>
  </si>
  <si>
    <t>100-0,1Q=1,2Q+15</t>
  </si>
  <si>
    <t>P=</t>
  </si>
  <si>
    <t>85=1,3*Q</t>
  </si>
  <si>
    <r>
      <rPr>
        <sz val="7"/>
        <color theme="1"/>
        <rFont val="Times New Roman"/>
        <family val="1"/>
      </rPr>
      <t xml:space="preserve"> </t>
    </r>
    <r>
      <rPr>
        <sz val="12"/>
        <color theme="1"/>
        <rFont val="Arial"/>
        <family val="2"/>
        <scheme val="minor"/>
      </rPr>
      <t>Utilizando el índice de Herfindahl, determine el grado de concentración económica en un mercado con las siguientes características:</t>
    </r>
  </si>
  <si>
    <t>Cantidad de empresas</t>
  </si>
  <si>
    <t>% Participacion de mercado</t>
  </si>
  <si>
    <t>Empresa 1-6</t>
  </si>
  <si>
    <t>Empresa 7-11</t>
  </si>
  <si>
    <t>Indice Herfindahl</t>
  </si>
  <si>
    <t>Competencia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</si>
</sst>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&quot;$&quot;\ * #,##0.00_-;\-&quot;$&quot;\ * #,##0.00_-;_-&quot;$&quot;\ * &quot;-&quot;??_-;_-@_-"/>
    <numFmt numFmtId="43" formatCode="_-* #,##0.00_-;\-* #,##0.00_-;_-* &quot;-&quot;??_-;_-@_-"/>
  </numFmts>
  <fonts count="19">
    <font>
      <sz val="10"/>
      <color rgb="FF000000"/>
      <name val="Arial"/>
      <scheme val="minor"/>
    </font>
    <font>
      <sz val="10"/>
      <color theme="1"/>
      <name val="Arial"/>
      <scheme val="minor"/>
    </font>
    <font>
      <sz val="10"/>
      <name val="Arial"/>
    </font>
    <font>
      <sz val="10"/>
      <color rgb="FF000000"/>
      <name val="Arial"/>
      <scheme val="minor"/>
    </font>
    <font>
      <b/>
      <sz val="11"/>
      <color theme="1"/>
      <name val="Arial"/>
      <family val="2"/>
      <scheme val="minor"/>
    </font>
    <font>
      <sz val="11"/>
      <color theme="0"/>
      <name val="Arial"/>
      <family val="2"/>
      <scheme val="minor"/>
    </font>
    <font>
      <b/>
      <sz val="14"/>
      <color theme="0"/>
      <name val="Arial"/>
      <family val="2"/>
      <scheme val="minor"/>
    </font>
    <font>
      <sz val="12"/>
      <color rgb="FF000000"/>
      <name val="Arial"/>
      <family val="2"/>
      <scheme val="minor"/>
    </font>
    <font>
      <sz val="12"/>
      <color theme="1"/>
      <name val="+mj-lt"/>
    </font>
    <font>
      <vertAlign val="superscript"/>
      <sz val="12"/>
      <color rgb="FF000000"/>
      <name val="Arial"/>
      <family val="2"/>
      <scheme val="minor"/>
    </font>
    <font>
      <sz val="14"/>
      <color rgb="FF000000"/>
      <name val="Arial"/>
      <family val="2"/>
    </font>
    <font>
      <sz val="14"/>
      <color theme="1"/>
      <name val="Arial"/>
      <family val="2"/>
      <scheme val="minor"/>
    </font>
    <font>
      <sz val="14"/>
      <color rgb="FF000000"/>
      <name val="Arial"/>
      <family val="2"/>
      <scheme val="minor"/>
    </font>
    <font>
      <b/>
      <sz val="14"/>
      <color rgb="FF000000"/>
      <name val="Arial"/>
      <family val="2"/>
      <scheme val="minor"/>
    </font>
    <font>
      <sz val="18"/>
      <color rgb="FF000000"/>
      <name val="Arial"/>
      <family val="2"/>
    </font>
    <font>
      <sz val="14"/>
      <color theme="1"/>
      <name val="+mj-lt"/>
    </font>
    <font>
      <sz val="12"/>
      <color theme="1"/>
      <name val="Arial"/>
      <family val="1"/>
      <scheme val="minor"/>
    </font>
    <font>
      <sz val="7"/>
      <color theme="1"/>
      <name val="Times New Roman"/>
      <family val="1"/>
    </font>
    <font>
      <sz val="12"/>
      <color theme="1"/>
      <name val="Arial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7"/>
        <bgColor theme="7"/>
      </patternFill>
    </fill>
    <fill>
      <patternFill patternType="solid">
        <fgColor theme="5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FF00"/>
        <bgColor indexed="64"/>
      </patternFill>
    </fill>
  </fills>
  <borders count="26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5">
    <xf numFmtId="0" fontId="0" fillId="0" borderId="0"/>
    <xf numFmtId="43" fontId="3" fillId="0" borderId="0" applyFont="0" applyFill="0" applyBorder="0" applyAlignment="0" applyProtection="0"/>
    <xf numFmtId="44" fontId="3" fillId="0" borderId="0" applyFont="0" applyFill="0" applyBorder="0" applyAlignment="0" applyProtection="0"/>
    <xf numFmtId="9" fontId="3" fillId="0" borderId="0" applyFont="0" applyFill="0" applyBorder="0" applyAlignment="0" applyProtection="0"/>
    <xf numFmtId="0" fontId="5" fillId="3" borderId="0" applyNumberFormat="0" applyBorder="0" applyAlignment="0" applyProtection="0"/>
  </cellStyleXfs>
  <cellXfs count="63">
    <xf numFmtId="0" fontId="0" fillId="0" borderId="0" xfId="0" applyFont="1" applyAlignment="1"/>
    <xf numFmtId="0" fontId="1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0" xfId="0" applyFont="1" applyAlignment="1"/>
    <xf numFmtId="0" fontId="6" fillId="3" borderId="0" xfId="4" applyFont="1"/>
    <xf numFmtId="0" fontId="0" fillId="0" borderId="0" xfId="0"/>
    <xf numFmtId="0" fontId="7" fillId="0" borderId="0" xfId="0" applyFont="1" applyAlignment="1">
      <alignment horizontal="left" vertical="center" readingOrder="1"/>
    </xf>
    <xf numFmtId="0" fontId="4" fillId="0" borderId="13" xfId="0" applyFont="1" applyBorder="1" applyAlignment="1">
      <alignment horizontal="center"/>
    </xf>
    <xf numFmtId="0" fontId="4" fillId="0" borderId="14" xfId="0" applyFont="1" applyBorder="1" applyAlignment="1">
      <alignment horizontal="center"/>
    </xf>
    <xf numFmtId="0" fontId="4" fillId="0" borderId="15" xfId="0" applyFont="1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24" xfId="0" applyBorder="1" applyAlignment="1">
      <alignment horizontal="center"/>
    </xf>
    <xf numFmtId="0" fontId="8" fillId="0" borderId="0" xfId="0" applyFont="1" applyAlignment="1">
      <alignment horizontal="left" vertical="center" indent="4" readingOrder="1"/>
    </xf>
    <xf numFmtId="0" fontId="0" fillId="4" borderId="0" xfId="0" applyFill="1"/>
    <xf numFmtId="0" fontId="4" fillId="4" borderId="0" xfId="0" applyFont="1" applyFill="1"/>
    <xf numFmtId="43" fontId="0" fillId="0" borderId="0" xfId="1" applyFont="1"/>
    <xf numFmtId="43" fontId="0" fillId="4" borderId="0" xfId="1" applyFont="1" applyFill="1"/>
    <xf numFmtId="0" fontId="0" fillId="5" borderId="0" xfId="0" applyFill="1"/>
    <xf numFmtId="43" fontId="0" fillId="5" borderId="0" xfId="1" applyFont="1" applyFill="1"/>
    <xf numFmtId="0" fontId="0" fillId="6" borderId="0" xfId="0" applyFill="1"/>
    <xf numFmtId="43" fontId="0" fillId="6" borderId="0" xfId="1" applyFont="1" applyFill="1"/>
    <xf numFmtId="0" fontId="1" fillId="0" borderId="0" xfId="0" applyFont="1"/>
    <xf numFmtId="0" fontId="11" fillId="0" borderId="0" xfId="0" applyFont="1"/>
    <xf numFmtId="0" fontId="12" fillId="0" borderId="0" xfId="0" applyFont="1" applyAlignment="1">
      <alignment horizontal="left" vertical="center" readingOrder="1"/>
    </xf>
    <xf numFmtId="0" fontId="10" fillId="0" borderId="0" xfId="0" applyFont="1" applyAlignment="1">
      <alignment horizontal="left" vertical="center" wrapText="1" readingOrder="1"/>
    </xf>
    <xf numFmtId="0" fontId="13" fillId="0" borderId="0" xfId="0" applyFont="1" applyAlignment="1">
      <alignment horizontal="left" vertical="center" readingOrder="1"/>
    </xf>
    <xf numFmtId="0" fontId="0" fillId="0" borderId="0" xfId="0" applyAlignment="1">
      <alignment horizontal="right"/>
    </xf>
    <xf numFmtId="0" fontId="14" fillId="0" borderId="0" xfId="0" applyFont="1" applyAlignment="1">
      <alignment horizontal="left" vertical="center" readingOrder="1"/>
    </xf>
    <xf numFmtId="0" fontId="15" fillId="0" borderId="0" xfId="0" applyFont="1" applyAlignment="1">
      <alignment horizontal="left" vertical="center" indent="5" readingOrder="1"/>
    </xf>
    <xf numFmtId="0" fontId="0" fillId="0" borderId="0" xfId="0" applyAlignment="1">
      <alignment horizontal="left"/>
    </xf>
    <xf numFmtId="44" fontId="0" fillId="0" borderId="0" xfId="2" applyFont="1"/>
    <xf numFmtId="0" fontId="16" fillId="0" borderId="0" xfId="0" applyFont="1" applyAlignment="1">
      <alignment horizontal="left" vertical="center"/>
    </xf>
    <xf numFmtId="0" fontId="0" fillId="0" borderId="20" xfId="0" applyBorder="1" applyAlignment="1">
      <alignment horizontal="center" wrapText="1"/>
    </xf>
    <xf numFmtId="2" fontId="0" fillId="0" borderId="20" xfId="3" applyNumberFormat="1" applyFont="1" applyBorder="1" applyAlignment="1">
      <alignment horizontal="center"/>
    </xf>
    <xf numFmtId="0" fontId="0" fillId="0" borderId="0" xfId="0" applyAlignment="1">
      <alignment horizontal="center"/>
    </xf>
    <xf numFmtId="0" fontId="0" fillId="0" borderId="25" xfId="0" applyBorder="1" applyAlignment="1">
      <alignment horizontal="center"/>
    </xf>
    <xf numFmtId="0" fontId="1" fillId="2" borderId="0" xfId="0" applyFont="1" applyFill="1" applyAlignment="1"/>
    <xf numFmtId="0" fontId="0" fillId="0" borderId="0" xfId="0" applyFont="1" applyAlignment="1"/>
    <xf numFmtId="0" fontId="1" fillId="0" borderId="2" xfId="0" applyFont="1" applyBorder="1" applyAlignment="1">
      <alignment horizontal="center" vertical="center"/>
    </xf>
    <xf numFmtId="0" fontId="2" fillId="0" borderId="3" xfId="0" applyFont="1" applyBorder="1"/>
    <xf numFmtId="0" fontId="2" fillId="0" borderId="4" xfId="0" applyFont="1" applyBorder="1"/>
    <xf numFmtId="0" fontId="2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1" fillId="0" borderId="0" xfId="0" applyFont="1" applyAlignment="1"/>
    <xf numFmtId="0" fontId="1" fillId="0" borderId="10" xfId="0" applyFont="1" applyBorder="1" applyAlignment="1">
      <alignment horizontal="center"/>
    </xf>
    <xf numFmtId="0" fontId="2" fillId="0" borderId="11" xfId="0" applyFont="1" applyBorder="1"/>
    <xf numFmtId="0" fontId="2" fillId="0" borderId="12" xfId="0" applyFont="1" applyBorder="1"/>
    <xf numFmtId="0" fontId="1" fillId="0" borderId="2" xfId="0" applyFont="1" applyBorder="1" applyAlignment="1">
      <alignment horizontal="center" vertical="center" wrapText="1"/>
    </xf>
    <xf numFmtId="0" fontId="1" fillId="2" borderId="0" xfId="0" applyFont="1" applyFill="1"/>
    <xf numFmtId="0" fontId="0" fillId="0" borderId="0" xfId="0"/>
    <xf numFmtId="0" fontId="10" fillId="0" borderId="0" xfId="0" applyFont="1" applyAlignment="1">
      <alignment horizontal="left" vertical="center" wrapText="1" readingOrder="1"/>
    </xf>
    <xf numFmtId="0" fontId="1" fillId="2" borderId="10" xfId="0" applyFont="1" applyFill="1" applyBorder="1" applyAlignment="1">
      <alignment horizontal="center"/>
    </xf>
    <xf numFmtId="0" fontId="1" fillId="0" borderId="10" xfId="0" applyFont="1" applyBorder="1" applyAlignment="1"/>
  </cellXfs>
  <cellStyles count="5">
    <cellStyle name="Énfasis2" xfId="4" builtinId="33"/>
    <cellStyle name="Millares" xfId="1" builtinId="3"/>
    <cellStyle name="Moneda" xfId="2" builtinId="4"/>
    <cellStyle name="Normal" xfId="0" builtinId="0"/>
    <cellStyle name="Porcentaje" xfId="3" builtinId="5"/>
  </cellStyles>
  <dxfs count="0"/>
  <tableStyles count="0" defaultTableStyle="TableStyleMedium2" defaultPivotStyle="PivotStyleLight16"/>
  <colors>
    <mruColors>
      <color rgb="FF66FF33"/>
      <color rgb="FF99FF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1"/>
  <c:style val="2"/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lang="es-AR" b="0">
                <a:solidFill>
                  <a:srgbClr val="757575"/>
                </a:solidFill>
                <a:latin typeface="+mn-lt"/>
              </a:rPr>
              <a:t>Precio para Oferta y Demanda</a:t>
            </a:r>
          </a:p>
        </c:rich>
      </c:tx>
      <c:overlay val="0"/>
    </c:title>
    <c:autoTitleDeleted val="0"/>
    <c:plotArea>
      <c:layout/>
      <c:lineChart>
        <c:grouping val="standard"/>
        <c:varyColors val="1"/>
        <c:ser>
          <c:idx val="0"/>
          <c:order val="0"/>
          <c:tx>
            <c:strRef>
              <c:f>'Competencia perfecta 1'!$J$1</c:f>
              <c:strCache>
                <c:ptCount val="1"/>
                <c:pt idx="0">
                  <c:v>Precio para Oferta</c:v>
                </c:pt>
              </c:strCache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numRef>
              <c:f>'Competencia perfecta 1'!$I$2:$I$39</c:f>
              <c:numCache>
                <c:formatCode>General</c:formatCode>
                <c:ptCount val="38"/>
                <c:pt idx="0">
                  <c:v>0</c:v>
                </c:pt>
                <c:pt idx="1">
                  <c:v>50</c:v>
                </c:pt>
                <c:pt idx="2">
                  <c:v>100</c:v>
                </c:pt>
                <c:pt idx="3">
                  <c:v>150</c:v>
                </c:pt>
                <c:pt idx="4">
                  <c:v>200</c:v>
                </c:pt>
                <c:pt idx="5">
                  <c:v>250</c:v>
                </c:pt>
                <c:pt idx="6">
                  <c:v>300</c:v>
                </c:pt>
                <c:pt idx="7">
                  <c:v>350</c:v>
                </c:pt>
                <c:pt idx="8">
                  <c:v>400</c:v>
                </c:pt>
                <c:pt idx="9">
                  <c:v>450</c:v>
                </c:pt>
                <c:pt idx="10">
                  <c:v>500</c:v>
                </c:pt>
                <c:pt idx="11">
                  <c:v>550</c:v>
                </c:pt>
                <c:pt idx="12">
                  <c:v>600</c:v>
                </c:pt>
                <c:pt idx="13">
                  <c:v>650</c:v>
                </c:pt>
                <c:pt idx="14">
                  <c:v>700</c:v>
                </c:pt>
                <c:pt idx="15">
                  <c:v>750</c:v>
                </c:pt>
                <c:pt idx="16">
                  <c:v>800</c:v>
                </c:pt>
                <c:pt idx="17">
                  <c:v>850</c:v>
                </c:pt>
                <c:pt idx="18">
                  <c:v>900</c:v>
                </c:pt>
                <c:pt idx="19">
                  <c:v>950</c:v>
                </c:pt>
                <c:pt idx="20">
                  <c:v>1000</c:v>
                </c:pt>
                <c:pt idx="21">
                  <c:v>1050</c:v>
                </c:pt>
                <c:pt idx="22">
                  <c:v>1100</c:v>
                </c:pt>
                <c:pt idx="23">
                  <c:v>1150</c:v>
                </c:pt>
                <c:pt idx="24">
                  <c:v>1200</c:v>
                </c:pt>
                <c:pt idx="25">
                  <c:v>1250</c:v>
                </c:pt>
                <c:pt idx="26">
                  <c:v>1300</c:v>
                </c:pt>
                <c:pt idx="27">
                  <c:v>1350</c:v>
                </c:pt>
                <c:pt idx="28">
                  <c:v>1400</c:v>
                </c:pt>
                <c:pt idx="29">
                  <c:v>1450</c:v>
                </c:pt>
                <c:pt idx="30">
                  <c:v>1500</c:v>
                </c:pt>
                <c:pt idx="31">
                  <c:v>1550</c:v>
                </c:pt>
                <c:pt idx="32">
                  <c:v>1600</c:v>
                </c:pt>
                <c:pt idx="33">
                  <c:v>1650</c:v>
                </c:pt>
                <c:pt idx="34">
                  <c:v>1700</c:v>
                </c:pt>
                <c:pt idx="35">
                  <c:v>1750</c:v>
                </c:pt>
                <c:pt idx="36">
                  <c:v>1800</c:v>
                </c:pt>
                <c:pt idx="37">
                  <c:v>1850</c:v>
                </c:pt>
              </c:numCache>
            </c:numRef>
          </c:cat>
          <c:val>
            <c:numRef>
              <c:f>'Competencia perfecta 1'!$J$2:$J$39</c:f>
              <c:numCache>
                <c:formatCode>General</c:formatCode>
                <c:ptCount val="38"/>
                <c:pt idx="0">
                  <c:v>-50</c:v>
                </c:pt>
                <c:pt idx="1">
                  <c:v>-47.5</c:v>
                </c:pt>
                <c:pt idx="2">
                  <c:v>-45</c:v>
                </c:pt>
                <c:pt idx="3">
                  <c:v>-42.5</c:v>
                </c:pt>
                <c:pt idx="4">
                  <c:v>-40</c:v>
                </c:pt>
                <c:pt idx="5">
                  <c:v>-37.5</c:v>
                </c:pt>
                <c:pt idx="6">
                  <c:v>-35</c:v>
                </c:pt>
                <c:pt idx="7">
                  <c:v>-32.5</c:v>
                </c:pt>
                <c:pt idx="8">
                  <c:v>-30</c:v>
                </c:pt>
                <c:pt idx="9">
                  <c:v>-27.5</c:v>
                </c:pt>
                <c:pt idx="10">
                  <c:v>-25</c:v>
                </c:pt>
                <c:pt idx="11">
                  <c:v>-22.5</c:v>
                </c:pt>
                <c:pt idx="12">
                  <c:v>-20</c:v>
                </c:pt>
                <c:pt idx="13">
                  <c:v>-17.5</c:v>
                </c:pt>
                <c:pt idx="14">
                  <c:v>-15</c:v>
                </c:pt>
                <c:pt idx="15">
                  <c:v>-12.5</c:v>
                </c:pt>
                <c:pt idx="16">
                  <c:v>-10</c:v>
                </c:pt>
                <c:pt idx="17">
                  <c:v>-7.5</c:v>
                </c:pt>
                <c:pt idx="18">
                  <c:v>-5</c:v>
                </c:pt>
                <c:pt idx="19">
                  <c:v>-2.5</c:v>
                </c:pt>
                <c:pt idx="20">
                  <c:v>0</c:v>
                </c:pt>
                <c:pt idx="21">
                  <c:v>2.5</c:v>
                </c:pt>
                <c:pt idx="22">
                  <c:v>5</c:v>
                </c:pt>
                <c:pt idx="23">
                  <c:v>7.5</c:v>
                </c:pt>
                <c:pt idx="24">
                  <c:v>10</c:v>
                </c:pt>
                <c:pt idx="25">
                  <c:v>12.5</c:v>
                </c:pt>
                <c:pt idx="26">
                  <c:v>15</c:v>
                </c:pt>
                <c:pt idx="27">
                  <c:v>17.5</c:v>
                </c:pt>
                <c:pt idx="28">
                  <c:v>20</c:v>
                </c:pt>
                <c:pt idx="29">
                  <c:v>22.5</c:v>
                </c:pt>
                <c:pt idx="30">
                  <c:v>25</c:v>
                </c:pt>
                <c:pt idx="31">
                  <c:v>27.5</c:v>
                </c:pt>
                <c:pt idx="32">
                  <c:v>30</c:v>
                </c:pt>
                <c:pt idx="33">
                  <c:v>32.5</c:v>
                </c:pt>
                <c:pt idx="34">
                  <c:v>35</c:v>
                </c:pt>
                <c:pt idx="35">
                  <c:v>37.5</c:v>
                </c:pt>
                <c:pt idx="36">
                  <c:v>40</c:v>
                </c:pt>
                <c:pt idx="37">
                  <c:v>42.5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83-4DA9-93FD-B517B8FC1035}"/>
            </c:ext>
          </c:extLst>
        </c:ser>
        <c:ser>
          <c:idx val="1"/>
          <c:order val="1"/>
          <c:tx>
            <c:strRef>
              <c:f>'Competencia perfecta 1'!$K$1</c:f>
              <c:strCache>
                <c:ptCount val="1"/>
                <c:pt idx="0">
                  <c:v>Demanda</c:v>
                </c:pt>
              </c:strCache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numRef>
              <c:f>'Competencia perfecta 1'!$I$2:$I$39</c:f>
              <c:numCache>
                <c:formatCode>General</c:formatCode>
                <c:ptCount val="38"/>
                <c:pt idx="0">
                  <c:v>0</c:v>
                </c:pt>
                <c:pt idx="1">
                  <c:v>50</c:v>
                </c:pt>
                <c:pt idx="2">
                  <c:v>100</c:v>
                </c:pt>
                <c:pt idx="3">
                  <c:v>150</c:v>
                </c:pt>
                <c:pt idx="4">
                  <c:v>200</c:v>
                </c:pt>
                <c:pt idx="5">
                  <c:v>250</c:v>
                </c:pt>
                <c:pt idx="6">
                  <c:v>300</c:v>
                </c:pt>
                <c:pt idx="7">
                  <c:v>350</c:v>
                </c:pt>
                <c:pt idx="8">
                  <c:v>400</c:v>
                </c:pt>
                <c:pt idx="9">
                  <c:v>450</c:v>
                </c:pt>
                <c:pt idx="10">
                  <c:v>500</c:v>
                </c:pt>
                <c:pt idx="11">
                  <c:v>550</c:v>
                </c:pt>
                <c:pt idx="12">
                  <c:v>600</c:v>
                </c:pt>
                <c:pt idx="13">
                  <c:v>650</c:v>
                </c:pt>
                <c:pt idx="14">
                  <c:v>700</c:v>
                </c:pt>
                <c:pt idx="15">
                  <c:v>750</c:v>
                </c:pt>
                <c:pt idx="16">
                  <c:v>800</c:v>
                </c:pt>
                <c:pt idx="17">
                  <c:v>850</c:v>
                </c:pt>
                <c:pt idx="18">
                  <c:v>900</c:v>
                </c:pt>
                <c:pt idx="19">
                  <c:v>950</c:v>
                </c:pt>
                <c:pt idx="20">
                  <c:v>1000</c:v>
                </c:pt>
                <c:pt idx="21">
                  <c:v>1050</c:v>
                </c:pt>
                <c:pt idx="22">
                  <c:v>1100</c:v>
                </c:pt>
                <c:pt idx="23">
                  <c:v>1150</c:v>
                </c:pt>
                <c:pt idx="24">
                  <c:v>1200</c:v>
                </c:pt>
                <c:pt idx="25">
                  <c:v>1250</c:v>
                </c:pt>
                <c:pt idx="26">
                  <c:v>1300</c:v>
                </c:pt>
                <c:pt idx="27">
                  <c:v>1350</c:v>
                </c:pt>
                <c:pt idx="28">
                  <c:v>1400</c:v>
                </c:pt>
                <c:pt idx="29">
                  <c:v>1450</c:v>
                </c:pt>
                <c:pt idx="30">
                  <c:v>1500</c:v>
                </c:pt>
                <c:pt idx="31">
                  <c:v>1550</c:v>
                </c:pt>
                <c:pt idx="32">
                  <c:v>1600</c:v>
                </c:pt>
                <c:pt idx="33">
                  <c:v>1650</c:v>
                </c:pt>
                <c:pt idx="34">
                  <c:v>1700</c:v>
                </c:pt>
                <c:pt idx="35">
                  <c:v>1750</c:v>
                </c:pt>
                <c:pt idx="36">
                  <c:v>1800</c:v>
                </c:pt>
                <c:pt idx="37">
                  <c:v>1850</c:v>
                </c:pt>
              </c:numCache>
            </c:numRef>
          </c:cat>
          <c:val>
            <c:numRef>
              <c:f>'Competencia perfecta 1'!$K$2:$K$39</c:f>
              <c:numCache>
                <c:formatCode>General</c:formatCode>
                <c:ptCount val="38"/>
                <c:pt idx="0">
                  <c:v>90</c:v>
                </c:pt>
                <c:pt idx="1">
                  <c:v>87.5</c:v>
                </c:pt>
                <c:pt idx="2">
                  <c:v>85</c:v>
                </c:pt>
                <c:pt idx="3">
                  <c:v>82.5</c:v>
                </c:pt>
                <c:pt idx="4">
                  <c:v>80</c:v>
                </c:pt>
                <c:pt idx="5">
                  <c:v>77.5</c:v>
                </c:pt>
                <c:pt idx="6">
                  <c:v>75</c:v>
                </c:pt>
                <c:pt idx="7">
                  <c:v>72.5</c:v>
                </c:pt>
                <c:pt idx="8">
                  <c:v>70</c:v>
                </c:pt>
                <c:pt idx="9">
                  <c:v>67.5</c:v>
                </c:pt>
                <c:pt idx="10">
                  <c:v>65</c:v>
                </c:pt>
                <c:pt idx="11">
                  <c:v>62.5</c:v>
                </c:pt>
                <c:pt idx="12">
                  <c:v>60</c:v>
                </c:pt>
                <c:pt idx="13">
                  <c:v>57.5</c:v>
                </c:pt>
                <c:pt idx="14">
                  <c:v>55</c:v>
                </c:pt>
                <c:pt idx="15">
                  <c:v>52.5</c:v>
                </c:pt>
                <c:pt idx="16">
                  <c:v>50</c:v>
                </c:pt>
                <c:pt idx="17">
                  <c:v>47.5</c:v>
                </c:pt>
                <c:pt idx="18">
                  <c:v>45</c:v>
                </c:pt>
                <c:pt idx="19">
                  <c:v>42.5</c:v>
                </c:pt>
                <c:pt idx="20">
                  <c:v>40</c:v>
                </c:pt>
                <c:pt idx="21">
                  <c:v>37.5</c:v>
                </c:pt>
                <c:pt idx="22">
                  <c:v>35</c:v>
                </c:pt>
                <c:pt idx="23">
                  <c:v>32.5</c:v>
                </c:pt>
                <c:pt idx="24">
                  <c:v>30</c:v>
                </c:pt>
                <c:pt idx="25">
                  <c:v>27.5</c:v>
                </c:pt>
                <c:pt idx="26">
                  <c:v>25</c:v>
                </c:pt>
                <c:pt idx="27">
                  <c:v>22.5</c:v>
                </c:pt>
                <c:pt idx="28">
                  <c:v>20</c:v>
                </c:pt>
                <c:pt idx="29">
                  <c:v>17.5</c:v>
                </c:pt>
                <c:pt idx="30">
                  <c:v>15</c:v>
                </c:pt>
                <c:pt idx="31">
                  <c:v>12.5</c:v>
                </c:pt>
                <c:pt idx="32">
                  <c:v>10</c:v>
                </c:pt>
                <c:pt idx="33">
                  <c:v>7.5</c:v>
                </c:pt>
                <c:pt idx="34">
                  <c:v>5</c:v>
                </c:pt>
                <c:pt idx="35">
                  <c:v>2.5</c:v>
                </c:pt>
                <c:pt idx="36">
                  <c:v>0</c:v>
                </c:pt>
                <c:pt idx="37">
                  <c:v>-2.5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83-4DA9-93FD-B517B8FC10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91917484"/>
        <c:axId val="1545150305"/>
      </c:lineChart>
      <c:catAx>
        <c:axId val="129191748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s-AR" b="0">
                    <a:solidFill>
                      <a:srgbClr val="000000"/>
                    </a:solidFill>
                    <a:latin typeface="+mn-lt"/>
                  </a:rPr>
                  <a:t>Q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s-AR"/>
          </a:p>
        </c:txPr>
        <c:crossAx val="1545150305"/>
        <c:crosses val="autoZero"/>
        <c:auto val="1"/>
        <c:lblAlgn val="ctr"/>
        <c:lblOffset val="100"/>
        <c:noMultiLvlLbl val="1"/>
      </c:catAx>
      <c:valAx>
        <c:axId val="154515030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s-AR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s-AR"/>
          </a:p>
        </c:txPr>
        <c:crossAx val="1291917484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es-AR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tx>
            <c:strRef>
              <c:f>'[1]Competencia perfecta 2'!$F$7</c:f>
              <c:strCache>
                <c:ptCount val="1"/>
                <c:pt idx="0">
                  <c:v>Qd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2.3655868354742668E-3"/>
                  <c:y val="0.1008846996141345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AR"/>
                </a:p>
              </c:txPr>
            </c:trendlineLbl>
          </c:trendline>
          <c:xVal>
            <c:numRef>
              <c:f>'[1]Competencia perfecta 2'!$F$8:$F$10</c:f>
              <c:numCache>
                <c:formatCode>General</c:formatCode>
                <c:ptCount val="3"/>
                <c:pt idx="0">
                  <c:v>580</c:v>
                </c:pt>
                <c:pt idx="1">
                  <c:v>500</c:v>
                </c:pt>
                <c:pt idx="2">
                  <c:v>420</c:v>
                </c:pt>
              </c:numCache>
            </c:numRef>
          </c:xVal>
          <c:yVal>
            <c:numRef>
              <c:f>'[1]Competencia perfecta 2'!$E$8:$E$10</c:f>
              <c:numCache>
                <c:formatCode>General</c:formatCode>
                <c:ptCount val="3"/>
                <c:pt idx="0">
                  <c:v>160</c:v>
                </c:pt>
                <c:pt idx="1">
                  <c:v>240</c:v>
                </c:pt>
                <c:pt idx="2">
                  <c:v>320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32A-41C7-A29B-3ED81B7FE7B3}"/>
            </c:ext>
          </c:extLst>
        </c:ser>
        <c:ser>
          <c:idx val="1"/>
          <c:order val="1"/>
          <c:tx>
            <c:strRef>
              <c:f>'[1]Competencia perfecta 2'!$G$7</c:f>
              <c:strCache>
                <c:ptCount val="1"/>
                <c:pt idx="0">
                  <c:v>Qo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6.1020592372163497E-5"/>
                  <c:y val="-2.5005697656503425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AR"/>
                </a:p>
              </c:txPr>
            </c:trendlineLbl>
          </c:trendline>
          <c:xVal>
            <c:numRef>
              <c:f>'[1]Competencia perfecta 2'!$G$8:$G$10</c:f>
              <c:numCache>
                <c:formatCode>General</c:formatCode>
                <c:ptCount val="3"/>
                <c:pt idx="0">
                  <c:v>490</c:v>
                </c:pt>
                <c:pt idx="1">
                  <c:v>650</c:v>
                </c:pt>
                <c:pt idx="2">
                  <c:v>810</c:v>
                </c:pt>
              </c:numCache>
            </c:numRef>
          </c:xVal>
          <c:yVal>
            <c:numRef>
              <c:f>'[1]Competencia perfecta 2'!$E$8:$E$10</c:f>
              <c:numCache>
                <c:formatCode>General</c:formatCode>
                <c:ptCount val="3"/>
                <c:pt idx="0">
                  <c:v>160</c:v>
                </c:pt>
                <c:pt idx="1">
                  <c:v>240</c:v>
                </c:pt>
                <c:pt idx="2">
                  <c:v>320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E32A-41C7-A29B-3ED81B7FE7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19645952"/>
        <c:axId val="1019648672"/>
      </c:scatterChart>
      <c:valAx>
        <c:axId val="10196459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1019648672"/>
        <c:crosses val="autoZero"/>
        <c:crossBetween val="midCat"/>
      </c:valAx>
      <c:valAx>
        <c:axId val="1019648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101964595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A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3" Type="http://schemas.openxmlformats.org/officeDocument/2006/relationships/image" Target="../media/image2.png"/><Relationship Id="rId7" Type="http://schemas.openxmlformats.org/officeDocument/2006/relationships/image" Target="../media/image6.png"/><Relationship Id="rId2" Type="http://schemas.openxmlformats.org/officeDocument/2006/relationships/image" Target="../media/image1.jpg"/><Relationship Id="rId1" Type="http://schemas.openxmlformats.org/officeDocument/2006/relationships/chart" Target="../charts/chart1.xml"/><Relationship Id="rId6" Type="http://schemas.openxmlformats.org/officeDocument/2006/relationships/image" Target="../media/image5.png"/><Relationship Id="rId11" Type="http://schemas.openxmlformats.org/officeDocument/2006/relationships/image" Target="../media/image10.png"/><Relationship Id="rId5" Type="http://schemas.openxmlformats.org/officeDocument/2006/relationships/image" Target="../media/image4.png"/><Relationship Id="rId10" Type="http://schemas.openxmlformats.org/officeDocument/2006/relationships/image" Target="../media/image9.png"/><Relationship Id="rId4" Type="http://schemas.openxmlformats.org/officeDocument/2006/relationships/image" Target="../media/image3.png"/><Relationship Id="rId9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jp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31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942975</xdr:colOff>
      <xdr:row>43</xdr:row>
      <xdr:rowOff>28575</xdr:rowOff>
    </xdr:from>
    <xdr:ext cx="5715000" cy="3533775"/>
    <xdr:graphicFrame macro="">
      <xdr:nvGraphicFramePr>
        <xdr:cNvPr id="2" name="Chart 1" title="Gráfico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0</xdr:col>
      <xdr:colOff>0</xdr:colOff>
      <xdr:row>0</xdr:row>
      <xdr:rowOff>0</xdr:rowOff>
    </xdr:from>
    <xdr:ext cx="5648325" cy="4210050"/>
    <xdr:pic>
      <xdr:nvPicPr>
        <xdr:cNvPr id="3" name="image4.jpg" title="Imagen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142875</xdr:colOff>
      <xdr:row>0</xdr:row>
      <xdr:rowOff>0</xdr:rowOff>
    </xdr:from>
    <xdr:ext cx="10448925" cy="5467350"/>
    <xdr:pic>
      <xdr:nvPicPr>
        <xdr:cNvPr id="4" name="image20.png" title="Imagen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915525" y="0"/>
          <a:ext cx="10448925" cy="54673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495300</xdr:colOff>
      <xdr:row>90</xdr:row>
      <xdr:rowOff>85725</xdr:rowOff>
    </xdr:from>
    <xdr:ext cx="5353050" cy="6581775"/>
    <xdr:pic>
      <xdr:nvPicPr>
        <xdr:cNvPr id="5" name="image1.png" title="Imagen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590550</xdr:colOff>
      <xdr:row>129</xdr:row>
      <xdr:rowOff>123825</xdr:rowOff>
    </xdr:from>
    <xdr:ext cx="2400300" cy="1314450"/>
    <xdr:pic>
      <xdr:nvPicPr>
        <xdr:cNvPr id="6" name="image16.png" title="Imagen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942975</xdr:colOff>
      <xdr:row>129</xdr:row>
      <xdr:rowOff>171450</xdr:rowOff>
    </xdr:from>
    <xdr:ext cx="5648325" cy="2076450"/>
    <xdr:pic>
      <xdr:nvPicPr>
        <xdr:cNvPr id="7" name="image9.png" title="Imagen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590550</xdr:colOff>
      <xdr:row>141</xdr:row>
      <xdr:rowOff>200025</xdr:rowOff>
    </xdr:from>
    <xdr:ext cx="4638675" cy="3695700"/>
    <xdr:pic>
      <xdr:nvPicPr>
        <xdr:cNvPr id="8" name="image13.png" title="Imagen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164</xdr:row>
      <xdr:rowOff>38100</xdr:rowOff>
    </xdr:from>
    <xdr:ext cx="5391150" cy="6534150"/>
    <xdr:pic>
      <xdr:nvPicPr>
        <xdr:cNvPr id="9" name="image14.png" title="Imagen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123825</xdr:colOff>
      <xdr:row>164</xdr:row>
      <xdr:rowOff>152400</xdr:rowOff>
    </xdr:from>
    <xdr:ext cx="6048375" cy="5619750"/>
    <xdr:pic>
      <xdr:nvPicPr>
        <xdr:cNvPr id="10" name="image3.png" title="Imagen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371475</xdr:colOff>
      <xdr:row>41</xdr:row>
      <xdr:rowOff>142875</xdr:rowOff>
    </xdr:from>
    <xdr:ext cx="4638675" cy="5867400"/>
    <xdr:pic>
      <xdr:nvPicPr>
        <xdr:cNvPr id="11" name="image11.png" title="Imagen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74</xdr:row>
      <xdr:rowOff>152400</xdr:rowOff>
    </xdr:from>
    <xdr:ext cx="5305425" cy="2333625"/>
    <xdr:pic>
      <xdr:nvPicPr>
        <xdr:cNvPr id="12" name="image18.png" title="Imagen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6350</xdr:colOff>
      <xdr:row>30</xdr:row>
      <xdr:rowOff>12700</xdr:rowOff>
    </xdr:from>
    <xdr:to>
      <xdr:col>8</xdr:col>
      <xdr:colOff>6577</xdr:colOff>
      <xdr:row>41</xdr:row>
      <xdr:rowOff>18587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5644E561-017A-4DEA-84BD-067047FCCD7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8</xdr:col>
      <xdr:colOff>742951</xdr:colOff>
      <xdr:row>25</xdr:row>
      <xdr:rowOff>152400</xdr:rowOff>
    </xdr:from>
    <xdr:ext cx="9353550" cy="4371975"/>
    <xdr:pic>
      <xdr:nvPicPr>
        <xdr:cNvPr id="3" name="image21.png" title="Imagen">
          <a:extLst>
            <a:ext uri="{FF2B5EF4-FFF2-40B4-BE49-F238E27FC236}">
              <a16:creationId xmlns:a16="http://schemas.microsoft.com/office/drawing/2014/main" id="{ACDF81E2-DB9C-4A10-BCC8-B153E9BB647E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38951" y="4791075"/>
          <a:ext cx="9353550" cy="4371975"/>
        </a:xfrm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058150" cy="2933700"/>
    <xdr:pic>
      <xdr:nvPicPr>
        <xdr:cNvPr id="2" name="image17.png" title="Imagen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790574</xdr:colOff>
      <xdr:row>17</xdr:row>
      <xdr:rowOff>123824</xdr:rowOff>
    </xdr:from>
    <xdr:ext cx="7686675" cy="4695825"/>
    <xdr:pic>
      <xdr:nvPicPr>
        <xdr:cNvPr id="3" name="image12.png" title="Imagen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925049" y="3524249"/>
          <a:ext cx="7686675" cy="46958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17</xdr:row>
      <xdr:rowOff>66675</xdr:rowOff>
    </xdr:from>
    <xdr:ext cx="2705100" cy="3943350"/>
    <xdr:pic>
      <xdr:nvPicPr>
        <xdr:cNvPr id="4" name="image15.png" title="Imagen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17</xdr:row>
      <xdr:rowOff>104775</xdr:rowOff>
    </xdr:from>
    <xdr:ext cx="6324600" cy="3286125"/>
    <xdr:pic>
      <xdr:nvPicPr>
        <xdr:cNvPr id="5" name="image2.png" title="Imagen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44</xdr:row>
      <xdr:rowOff>133350</xdr:rowOff>
    </xdr:from>
    <xdr:ext cx="5324475" cy="2238375"/>
    <xdr:pic>
      <xdr:nvPicPr>
        <xdr:cNvPr id="6" name="image21.png" title="Imagen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295275</xdr:colOff>
      <xdr:row>60</xdr:row>
      <xdr:rowOff>180975</xdr:rowOff>
    </xdr:from>
    <xdr:ext cx="6629400" cy="2028825"/>
    <xdr:pic>
      <xdr:nvPicPr>
        <xdr:cNvPr id="7" name="image8.png" title="Imagen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742950</xdr:colOff>
      <xdr:row>72</xdr:row>
      <xdr:rowOff>19050</xdr:rowOff>
    </xdr:from>
    <xdr:ext cx="5324475" cy="5153025"/>
    <xdr:pic>
      <xdr:nvPicPr>
        <xdr:cNvPr id="8" name="image7.png" title="Imagen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266700</xdr:colOff>
      <xdr:row>0</xdr:row>
      <xdr:rowOff>57150</xdr:rowOff>
    </xdr:from>
    <xdr:ext cx="8629650" cy="3943350"/>
    <xdr:pic>
      <xdr:nvPicPr>
        <xdr:cNvPr id="2" name="image19.png" title="Imagen">
          <a:extLst>
            <a:ext uri="{FF2B5EF4-FFF2-40B4-BE49-F238E27FC236}">
              <a16:creationId xmlns:a16="http://schemas.microsoft.com/office/drawing/2014/main" id="{32D87B36-42EE-4C8F-8079-D5735E3E6202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66700" y="57150"/>
          <a:ext cx="8629650" cy="39433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600075</xdr:colOff>
      <xdr:row>29</xdr:row>
      <xdr:rowOff>0</xdr:rowOff>
    </xdr:from>
    <xdr:ext cx="4514850" cy="1285875"/>
    <xdr:pic>
      <xdr:nvPicPr>
        <xdr:cNvPr id="3" name="image2.png" title="Imagen">
          <a:extLst>
            <a:ext uri="{FF2B5EF4-FFF2-40B4-BE49-F238E27FC236}">
              <a16:creationId xmlns:a16="http://schemas.microsoft.com/office/drawing/2014/main" id="{830C9C39-DC4C-4F3E-AB0F-BBC40A0E5FC8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62075" y="4695825"/>
          <a:ext cx="4514850" cy="12858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609600</xdr:colOff>
      <xdr:row>37</xdr:row>
      <xdr:rowOff>66675</xdr:rowOff>
    </xdr:from>
    <xdr:ext cx="6162675" cy="1552575"/>
    <xdr:pic>
      <xdr:nvPicPr>
        <xdr:cNvPr id="4" name="image8.png" title="Imagen">
          <a:extLst>
            <a:ext uri="{FF2B5EF4-FFF2-40B4-BE49-F238E27FC236}">
              <a16:creationId xmlns:a16="http://schemas.microsoft.com/office/drawing/2014/main" id="{999F0C77-3A7B-43E6-B8E5-2AFB7361858E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6057900"/>
          <a:ext cx="6162675" cy="15525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390525</xdr:colOff>
      <xdr:row>28</xdr:row>
      <xdr:rowOff>0</xdr:rowOff>
    </xdr:from>
    <xdr:ext cx="1590675" cy="3609975"/>
    <xdr:pic>
      <xdr:nvPicPr>
        <xdr:cNvPr id="5" name="image5.png" title="Imagen">
          <a:extLst>
            <a:ext uri="{FF2B5EF4-FFF2-40B4-BE49-F238E27FC236}">
              <a16:creationId xmlns:a16="http://schemas.microsoft.com/office/drawing/2014/main" id="{DA2BA489-3551-4202-9DFE-E3AF22E353E2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010525" y="4533900"/>
          <a:ext cx="1590675" cy="360997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49</xdr:row>
      <xdr:rowOff>0</xdr:rowOff>
    </xdr:from>
    <xdr:ext cx="3695700" cy="3609975"/>
    <xdr:pic>
      <xdr:nvPicPr>
        <xdr:cNvPr id="6" name="image15.png" title="Imagen">
          <a:extLst>
            <a:ext uri="{FF2B5EF4-FFF2-40B4-BE49-F238E27FC236}">
              <a16:creationId xmlns:a16="http://schemas.microsoft.com/office/drawing/2014/main" id="{9C45F08B-4DBD-4722-ABE7-D8E0E69B8608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28700" y="8582025"/>
          <a:ext cx="3695700" cy="36099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70</xdr:row>
      <xdr:rowOff>152400</xdr:rowOff>
    </xdr:from>
    <xdr:ext cx="4067175" cy="6534150"/>
    <xdr:pic>
      <xdr:nvPicPr>
        <xdr:cNvPr id="7" name="image9.png" title="Imagen">
          <a:extLst>
            <a:ext uri="{FF2B5EF4-FFF2-40B4-BE49-F238E27FC236}">
              <a16:creationId xmlns:a16="http://schemas.microsoft.com/office/drawing/2014/main" id="{3215DF34-09B3-4080-8E07-E3057F14A5B9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38200" y="13754100"/>
          <a:ext cx="4067175" cy="65341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104775</xdr:colOff>
      <xdr:row>49</xdr:row>
      <xdr:rowOff>85725</xdr:rowOff>
    </xdr:from>
    <xdr:ext cx="2381250" cy="1952625"/>
    <xdr:pic>
      <xdr:nvPicPr>
        <xdr:cNvPr id="8" name="image6.png" title="Imagen">
          <a:extLst>
            <a:ext uri="{FF2B5EF4-FFF2-40B4-BE49-F238E27FC236}">
              <a16:creationId xmlns:a16="http://schemas.microsoft.com/office/drawing/2014/main" id="{816D00A5-4B4F-4152-B0EB-616D6297F2BD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438775" y="8667750"/>
          <a:ext cx="2381250" cy="195262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914400</xdr:colOff>
      <xdr:row>70</xdr:row>
      <xdr:rowOff>152400</xdr:rowOff>
    </xdr:from>
    <xdr:ext cx="2381250" cy="1952625"/>
    <xdr:pic>
      <xdr:nvPicPr>
        <xdr:cNvPr id="9" name="image1.png" title="Imagen">
          <a:extLst>
            <a:ext uri="{FF2B5EF4-FFF2-40B4-BE49-F238E27FC236}">
              <a16:creationId xmlns:a16="http://schemas.microsoft.com/office/drawing/2014/main" id="{19061D67-A718-4741-8614-542C1447B2AC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029200" y="13754100"/>
          <a:ext cx="2381250" cy="195262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666750</xdr:colOff>
      <xdr:row>48</xdr:row>
      <xdr:rowOff>123825</xdr:rowOff>
    </xdr:from>
    <xdr:ext cx="9515475" cy="3609975"/>
    <xdr:pic>
      <xdr:nvPicPr>
        <xdr:cNvPr id="10" name="image20.png" title="Imagen">
          <a:extLst>
            <a:ext uri="{FF2B5EF4-FFF2-40B4-BE49-F238E27FC236}">
              <a16:creationId xmlns:a16="http://schemas.microsoft.com/office/drawing/2014/main" id="{112AFE46-6B93-43E1-8066-2B98AC82C55B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86750" y="8543925"/>
          <a:ext cx="9515475" cy="3609975"/>
        </a:xfrm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47625</xdr:colOff>
      <xdr:row>11</xdr:row>
      <xdr:rowOff>123825</xdr:rowOff>
    </xdr:from>
    <xdr:to>
      <xdr:col>4</xdr:col>
      <xdr:colOff>0</xdr:colOff>
      <xdr:row>11</xdr:row>
      <xdr:rowOff>133350</xdr:rowOff>
    </xdr:to>
    <xdr:cxnSp macro="">
      <xdr:nvCxnSpPr>
        <xdr:cNvPr id="2" name="Conector recto de flecha 1">
          <a:extLst>
            <a:ext uri="{FF2B5EF4-FFF2-40B4-BE49-F238E27FC236}">
              <a16:creationId xmlns:a16="http://schemas.microsoft.com/office/drawing/2014/main" id="{8F06E61E-DF74-437A-8EA4-5E4887C33788}"/>
            </a:ext>
          </a:extLst>
        </xdr:cNvPr>
        <xdr:cNvCxnSpPr/>
      </xdr:nvCxnSpPr>
      <xdr:spPr>
        <a:xfrm>
          <a:off x="1571625" y="3000375"/>
          <a:ext cx="147637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752475</xdr:colOff>
      <xdr:row>11</xdr:row>
      <xdr:rowOff>180975</xdr:rowOff>
    </xdr:from>
    <xdr:to>
      <xdr:col>3</xdr:col>
      <xdr:colOff>752475</xdr:colOff>
      <xdr:row>12</xdr:row>
      <xdr:rowOff>190500</xdr:rowOff>
    </xdr:to>
    <xdr:cxnSp macro="">
      <xdr:nvCxnSpPr>
        <xdr:cNvPr id="3" name="Conector recto de flecha 2">
          <a:extLst>
            <a:ext uri="{FF2B5EF4-FFF2-40B4-BE49-F238E27FC236}">
              <a16:creationId xmlns:a16="http://schemas.microsoft.com/office/drawing/2014/main" id="{41E693F8-531B-4886-BFA3-A694E47C6823}"/>
            </a:ext>
          </a:extLst>
        </xdr:cNvPr>
        <xdr:cNvCxnSpPr/>
      </xdr:nvCxnSpPr>
      <xdr:spPr>
        <a:xfrm>
          <a:off x="1514475" y="3057525"/>
          <a:ext cx="1524000" cy="25717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11</xdr:row>
      <xdr:rowOff>142875</xdr:rowOff>
    </xdr:from>
    <xdr:to>
      <xdr:col>7</xdr:col>
      <xdr:colOff>28575</xdr:colOff>
      <xdr:row>11</xdr:row>
      <xdr:rowOff>152400</xdr:rowOff>
    </xdr:to>
    <xdr:cxnSp macro="">
      <xdr:nvCxnSpPr>
        <xdr:cNvPr id="4" name="Conector recto de flecha 3">
          <a:extLst>
            <a:ext uri="{FF2B5EF4-FFF2-40B4-BE49-F238E27FC236}">
              <a16:creationId xmlns:a16="http://schemas.microsoft.com/office/drawing/2014/main" id="{D9C9372D-D020-4787-82B8-1B1200323CC2}"/>
            </a:ext>
          </a:extLst>
        </xdr:cNvPr>
        <xdr:cNvCxnSpPr/>
      </xdr:nvCxnSpPr>
      <xdr:spPr>
        <a:xfrm flipV="1">
          <a:off x="4572000" y="3019425"/>
          <a:ext cx="79057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657225</xdr:colOff>
      <xdr:row>11</xdr:row>
      <xdr:rowOff>133350</xdr:rowOff>
    </xdr:from>
    <xdr:to>
      <xdr:col>8</xdr:col>
      <xdr:colOff>685800</xdr:colOff>
      <xdr:row>11</xdr:row>
      <xdr:rowOff>142875</xdr:rowOff>
    </xdr:to>
    <xdr:cxnSp macro="">
      <xdr:nvCxnSpPr>
        <xdr:cNvPr id="5" name="Conector recto de flecha 4">
          <a:extLst>
            <a:ext uri="{FF2B5EF4-FFF2-40B4-BE49-F238E27FC236}">
              <a16:creationId xmlns:a16="http://schemas.microsoft.com/office/drawing/2014/main" id="{7E826C8D-60E7-490B-8E02-3AD143F97DA8}"/>
            </a:ext>
          </a:extLst>
        </xdr:cNvPr>
        <xdr:cNvCxnSpPr/>
      </xdr:nvCxnSpPr>
      <xdr:spPr>
        <a:xfrm flipV="1">
          <a:off x="5991225" y="3009900"/>
          <a:ext cx="79057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9525</xdr:colOff>
      <xdr:row>11</xdr:row>
      <xdr:rowOff>133350</xdr:rowOff>
    </xdr:from>
    <xdr:to>
      <xdr:col>10</xdr:col>
      <xdr:colOff>619125</xdr:colOff>
      <xdr:row>11</xdr:row>
      <xdr:rowOff>133351</xdr:rowOff>
    </xdr:to>
    <xdr:cxnSp macro="">
      <xdr:nvCxnSpPr>
        <xdr:cNvPr id="6" name="Conector recto de flecha 5">
          <a:extLst>
            <a:ext uri="{FF2B5EF4-FFF2-40B4-BE49-F238E27FC236}">
              <a16:creationId xmlns:a16="http://schemas.microsoft.com/office/drawing/2014/main" id="{474726EA-349F-48D1-8C04-25D57F55073C}"/>
            </a:ext>
          </a:extLst>
        </xdr:cNvPr>
        <xdr:cNvCxnSpPr/>
      </xdr:nvCxnSpPr>
      <xdr:spPr>
        <a:xfrm flipV="1">
          <a:off x="7629525" y="3009900"/>
          <a:ext cx="6096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209550</xdr:colOff>
      <xdr:row>11</xdr:row>
      <xdr:rowOff>142876</xdr:rowOff>
    </xdr:from>
    <xdr:to>
      <xdr:col>12</xdr:col>
      <xdr:colOff>638175</xdr:colOff>
      <xdr:row>11</xdr:row>
      <xdr:rowOff>152400</xdr:rowOff>
    </xdr:to>
    <xdr:cxnSp macro="">
      <xdr:nvCxnSpPr>
        <xdr:cNvPr id="7" name="Conector recto de flecha 6">
          <a:extLst>
            <a:ext uri="{FF2B5EF4-FFF2-40B4-BE49-F238E27FC236}">
              <a16:creationId xmlns:a16="http://schemas.microsoft.com/office/drawing/2014/main" id="{1524A51C-A86E-4626-ACA0-7DC7F397D516}"/>
            </a:ext>
          </a:extLst>
        </xdr:cNvPr>
        <xdr:cNvCxnSpPr/>
      </xdr:nvCxnSpPr>
      <xdr:spPr>
        <a:xfrm>
          <a:off x="9353550" y="3019426"/>
          <a:ext cx="428625" cy="9524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714375</xdr:colOff>
      <xdr:row>12</xdr:row>
      <xdr:rowOff>200025</xdr:rowOff>
    </xdr:from>
    <xdr:to>
      <xdr:col>6</xdr:col>
      <xdr:colOff>742950</xdr:colOff>
      <xdr:row>12</xdr:row>
      <xdr:rowOff>209550</xdr:rowOff>
    </xdr:to>
    <xdr:cxnSp macro="">
      <xdr:nvCxnSpPr>
        <xdr:cNvPr id="8" name="Conector recto de flecha 7">
          <a:extLst>
            <a:ext uri="{FF2B5EF4-FFF2-40B4-BE49-F238E27FC236}">
              <a16:creationId xmlns:a16="http://schemas.microsoft.com/office/drawing/2014/main" id="{00FFD909-EC60-462B-A62D-428C0E8FB568}"/>
            </a:ext>
          </a:extLst>
        </xdr:cNvPr>
        <xdr:cNvCxnSpPr/>
      </xdr:nvCxnSpPr>
      <xdr:spPr>
        <a:xfrm flipV="1">
          <a:off x="4524375" y="3324225"/>
          <a:ext cx="79057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76200</xdr:colOff>
      <xdr:row>12</xdr:row>
      <xdr:rowOff>19050</xdr:rowOff>
    </xdr:from>
    <xdr:to>
      <xdr:col>16</xdr:col>
      <xdr:colOff>180975</xdr:colOff>
      <xdr:row>12</xdr:row>
      <xdr:rowOff>238126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A863790A-5617-4A61-9A93-228A64CDDF16}"/>
            </a:ext>
          </a:extLst>
        </xdr:cNvPr>
        <xdr:cNvCxnSpPr/>
      </xdr:nvCxnSpPr>
      <xdr:spPr>
        <a:xfrm flipV="1">
          <a:off x="6172200" y="3143250"/>
          <a:ext cx="6200775" cy="219076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228600</xdr:colOff>
      <xdr:row>11</xdr:row>
      <xdr:rowOff>180975</xdr:rowOff>
    </xdr:from>
    <xdr:to>
      <xdr:col>16</xdr:col>
      <xdr:colOff>200025</xdr:colOff>
      <xdr:row>11</xdr:row>
      <xdr:rowOff>190500</xdr:rowOff>
    </xdr:to>
    <xdr:cxnSp macro="">
      <xdr:nvCxnSpPr>
        <xdr:cNvPr id="10" name="Conector recto de flecha 9">
          <a:extLst>
            <a:ext uri="{FF2B5EF4-FFF2-40B4-BE49-F238E27FC236}">
              <a16:creationId xmlns:a16="http://schemas.microsoft.com/office/drawing/2014/main" id="{0F144630-6FEC-4687-8B98-F8F9E11D78F1}"/>
            </a:ext>
          </a:extLst>
        </xdr:cNvPr>
        <xdr:cNvCxnSpPr/>
      </xdr:nvCxnSpPr>
      <xdr:spPr>
        <a:xfrm>
          <a:off x="10896600" y="3057525"/>
          <a:ext cx="14954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133350</xdr:colOff>
      <xdr:row>11</xdr:row>
      <xdr:rowOff>209550</xdr:rowOff>
    </xdr:from>
    <xdr:to>
      <xdr:col>10</xdr:col>
      <xdr:colOff>38100</xdr:colOff>
      <xdr:row>14</xdr:row>
      <xdr:rowOff>19050</xdr:rowOff>
    </xdr:to>
    <xdr:cxnSp macro="">
      <xdr:nvCxnSpPr>
        <xdr:cNvPr id="11" name="Conector recto de flecha 10">
          <a:extLst>
            <a:ext uri="{FF2B5EF4-FFF2-40B4-BE49-F238E27FC236}">
              <a16:creationId xmlns:a16="http://schemas.microsoft.com/office/drawing/2014/main" id="{D5C3053E-DFB0-4B4D-B1BD-B2E243CE9362}"/>
            </a:ext>
          </a:extLst>
        </xdr:cNvPr>
        <xdr:cNvCxnSpPr/>
      </xdr:nvCxnSpPr>
      <xdr:spPr>
        <a:xfrm>
          <a:off x="6991350" y="3086100"/>
          <a:ext cx="666750" cy="5524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76200</xdr:colOff>
      <xdr:row>12</xdr:row>
      <xdr:rowOff>266700</xdr:rowOff>
    </xdr:from>
    <xdr:to>
      <xdr:col>9</xdr:col>
      <xdr:colOff>571500</xdr:colOff>
      <xdr:row>14</xdr:row>
      <xdr:rowOff>47625</xdr:rowOff>
    </xdr:to>
    <xdr:cxnSp macro="">
      <xdr:nvCxnSpPr>
        <xdr:cNvPr id="12" name="Conector recto de flecha 11">
          <a:extLst>
            <a:ext uri="{FF2B5EF4-FFF2-40B4-BE49-F238E27FC236}">
              <a16:creationId xmlns:a16="http://schemas.microsoft.com/office/drawing/2014/main" id="{6F634D3F-A0A0-4C54-AEAB-73E41B2465EE}"/>
            </a:ext>
          </a:extLst>
        </xdr:cNvPr>
        <xdr:cNvCxnSpPr/>
      </xdr:nvCxnSpPr>
      <xdr:spPr>
        <a:xfrm>
          <a:off x="6172200" y="3371850"/>
          <a:ext cx="1257300" cy="2952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14</xdr:row>
      <xdr:rowOff>114300</xdr:rowOff>
    </xdr:from>
    <xdr:to>
      <xdr:col>9</xdr:col>
      <xdr:colOff>209550</xdr:colOff>
      <xdr:row>14</xdr:row>
      <xdr:rowOff>114300</xdr:rowOff>
    </xdr:to>
    <xdr:cxnSp macro="">
      <xdr:nvCxnSpPr>
        <xdr:cNvPr id="13" name="Conector recto de flecha 12">
          <a:extLst>
            <a:ext uri="{FF2B5EF4-FFF2-40B4-BE49-F238E27FC236}">
              <a16:creationId xmlns:a16="http://schemas.microsoft.com/office/drawing/2014/main" id="{76A34B46-2D7E-44CC-BB77-4ACE7D83B67E}"/>
            </a:ext>
          </a:extLst>
        </xdr:cNvPr>
        <xdr:cNvCxnSpPr/>
      </xdr:nvCxnSpPr>
      <xdr:spPr>
        <a:xfrm>
          <a:off x="3076575" y="3733800"/>
          <a:ext cx="39909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229350" cy="4667250"/>
    <xdr:pic>
      <xdr:nvPicPr>
        <xdr:cNvPr id="2" name="image5.jpg" title="Imagen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504825</xdr:colOff>
      <xdr:row>0</xdr:row>
      <xdr:rowOff>28575</xdr:rowOff>
    </xdr:from>
    <xdr:ext cx="8181975" cy="1895475"/>
    <xdr:pic>
      <xdr:nvPicPr>
        <xdr:cNvPr id="3" name="image19.png" title="Imagen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372225" y="28575"/>
          <a:ext cx="8181975" cy="18954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876300</xdr:colOff>
      <xdr:row>34</xdr:row>
      <xdr:rowOff>152400</xdr:rowOff>
    </xdr:from>
    <xdr:ext cx="6505575" cy="3990975"/>
    <xdr:pic>
      <xdr:nvPicPr>
        <xdr:cNvPr id="4" name="image10.png" title="Imagen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152400</xdr:colOff>
      <xdr:row>0</xdr:row>
      <xdr:rowOff>152400</xdr:rowOff>
    </xdr:from>
    <xdr:ext cx="9753600" cy="1866900"/>
    <xdr:pic>
      <xdr:nvPicPr>
        <xdr:cNvPr id="2" name="image6.jpg" title="Imagen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838200</xdr:colOff>
      <xdr:row>0</xdr:row>
      <xdr:rowOff>123825</xdr:rowOff>
    </xdr:from>
    <xdr:ext cx="8181975" cy="1895475"/>
    <xdr:pic>
      <xdr:nvPicPr>
        <xdr:cNvPr id="3" name="image19.png" title="Imagen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4.%20Ejercicios%20-%20Mercados%20y%20Concentraci&#243;n%20de%20Mercado%202023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mpetencia perfecta 1"/>
      <sheetName val="Competencia perfecta 2"/>
      <sheetName val="Monopolio 1"/>
      <sheetName val="Monopolio 2"/>
      <sheetName val="Monopolio - Comp"/>
      <sheetName val="Indice Herfindahl 1"/>
      <sheetName val="Indice Herfindahl 2"/>
      <sheetName val="Indice Herfindahl 3"/>
      <sheetName val="Distr. Ingreso (GINI)"/>
    </sheetNames>
    <sheetDataSet>
      <sheetData sheetId="0" refreshError="1"/>
      <sheetData sheetId="1">
        <row r="7">
          <cell r="F7" t="str">
            <v>Qd</v>
          </cell>
          <cell r="G7" t="str">
            <v>Qo</v>
          </cell>
        </row>
        <row r="8">
          <cell r="E8">
            <v>160</v>
          </cell>
          <cell r="F8">
            <v>580</v>
          </cell>
          <cell r="G8">
            <v>490</v>
          </cell>
        </row>
        <row r="9">
          <cell r="E9">
            <v>240</v>
          </cell>
          <cell r="F9">
            <v>500</v>
          </cell>
          <cell r="G9">
            <v>650</v>
          </cell>
        </row>
        <row r="10">
          <cell r="E10">
            <v>320</v>
          </cell>
          <cell r="F10">
            <v>420</v>
          </cell>
          <cell r="G10">
            <v>810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66FF33"/>
    <outlinePr summaryBelow="0" summaryRight="0"/>
  </sheetPr>
  <dimension ref="A1:S164"/>
  <sheetViews>
    <sheetView topLeftCell="A31" workbookViewId="0">
      <selection activeCell="D26" sqref="D26"/>
    </sheetView>
  </sheetViews>
  <sheetFormatPr baseColWidth="10" defaultColWidth="12.5703125" defaultRowHeight="15.75" customHeight="1"/>
  <cols>
    <col min="10" max="10" width="17.140625" customWidth="1"/>
    <col min="11" max="11" width="16.28515625" customWidth="1"/>
  </cols>
  <sheetData>
    <row r="1" spans="9:11">
      <c r="I1" s="1" t="s">
        <v>0</v>
      </c>
      <c r="J1" s="1" t="s">
        <v>1</v>
      </c>
      <c r="K1" s="1" t="s">
        <v>2</v>
      </c>
    </row>
    <row r="2" spans="9:11">
      <c r="I2" s="1">
        <v>0</v>
      </c>
      <c r="J2" s="2">
        <f t="shared" ref="J2:J39" si="0">(I2-1000)/20</f>
        <v>-50</v>
      </c>
      <c r="K2" s="2">
        <f t="shared" ref="K2:K39" si="1">(-I2+1800)/20</f>
        <v>90</v>
      </c>
    </row>
    <row r="3" spans="9:11">
      <c r="I3" s="1">
        <f t="shared" ref="I3:I39" si="2">I2+50</f>
        <v>50</v>
      </c>
      <c r="J3" s="2">
        <f t="shared" si="0"/>
        <v>-47.5</v>
      </c>
      <c r="K3" s="2">
        <f t="shared" si="1"/>
        <v>87.5</v>
      </c>
    </row>
    <row r="4" spans="9:11">
      <c r="I4" s="1">
        <f t="shared" si="2"/>
        <v>100</v>
      </c>
      <c r="J4" s="2">
        <f t="shared" si="0"/>
        <v>-45</v>
      </c>
      <c r="K4" s="2">
        <f t="shared" si="1"/>
        <v>85</v>
      </c>
    </row>
    <row r="5" spans="9:11">
      <c r="I5" s="1">
        <f t="shared" si="2"/>
        <v>150</v>
      </c>
      <c r="J5" s="2">
        <f t="shared" si="0"/>
        <v>-42.5</v>
      </c>
      <c r="K5" s="2">
        <f t="shared" si="1"/>
        <v>82.5</v>
      </c>
    </row>
    <row r="6" spans="9:11">
      <c r="I6" s="1">
        <f t="shared" si="2"/>
        <v>200</v>
      </c>
      <c r="J6" s="2">
        <f t="shared" si="0"/>
        <v>-40</v>
      </c>
      <c r="K6" s="2">
        <f t="shared" si="1"/>
        <v>80</v>
      </c>
    </row>
    <row r="7" spans="9:11">
      <c r="I7" s="1">
        <f t="shared" si="2"/>
        <v>250</v>
      </c>
      <c r="J7" s="2">
        <f t="shared" si="0"/>
        <v>-37.5</v>
      </c>
      <c r="K7" s="2">
        <f t="shared" si="1"/>
        <v>77.5</v>
      </c>
    </row>
    <row r="8" spans="9:11">
      <c r="I8" s="1">
        <f t="shared" si="2"/>
        <v>300</v>
      </c>
      <c r="J8" s="2">
        <f t="shared" si="0"/>
        <v>-35</v>
      </c>
      <c r="K8" s="2">
        <f t="shared" si="1"/>
        <v>75</v>
      </c>
    </row>
    <row r="9" spans="9:11">
      <c r="I9" s="1">
        <f t="shared" si="2"/>
        <v>350</v>
      </c>
      <c r="J9" s="2">
        <f t="shared" si="0"/>
        <v>-32.5</v>
      </c>
      <c r="K9" s="2">
        <f t="shared" si="1"/>
        <v>72.5</v>
      </c>
    </row>
    <row r="10" spans="9:11">
      <c r="I10" s="1">
        <f t="shared" si="2"/>
        <v>400</v>
      </c>
      <c r="J10" s="2">
        <f t="shared" si="0"/>
        <v>-30</v>
      </c>
      <c r="K10" s="2">
        <f t="shared" si="1"/>
        <v>70</v>
      </c>
    </row>
    <row r="11" spans="9:11">
      <c r="I11" s="1">
        <f t="shared" si="2"/>
        <v>450</v>
      </c>
      <c r="J11" s="2">
        <f t="shared" si="0"/>
        <v>-27.5</v>
      </c>
      <c r="K11" s="2">
        <f t="shared" si="1"/>
        <v>67.5</v>
      </c>
    </row>
    <row r="12" spans="9:11">
      <c r="I12" s="1">
        <f t="shared" si="2"/>
        <v>500</v>
      </c>
      <c r="J12" s="2">
        <f t="shared" si="0"/>
        <v>-25</v>
      </c>
      <c r="K12" s="2">
        <f t="shared" si="1"/>
        <v>65</v>
      </c>
    </row>
    <row r="13" spans="9:11">
      <c r="I13" s="1">
        <f t="shared" si="2"/>
        <v>550</v>
      </c>
      <c r="J13" s="2">
        <f t="shared" si="0"/>
        <v>-22.5</v>
      </c>
      <c r="K13" s="2">
        <f t="shared" si="1"/>
        <v>62.5</v>
      </c>
    </row>
    <row r="14" spans="9:11">
      <c r="I14" s="1">
        <f t="shared" si="2"/>
        <v>600</v>
      </c>
      <c r="J14" s="2">
        <f t="shared" si="0"/>
        <v>-20</v>
      </c>
      <c r="K14" s="2">
        <f t="shared" si="1"/>
        <v>60</v>
      </c>
    </row>
    <row r="15" spans="9:11">
      <c r="I15" s="1">
        <f t="shared" si="2"/>
        <v>650</v>
      </c>
      <c r="J15" s="2">
        <f t="shared" si="0"/>
        <v>-17.5</v>
      </c>
      <c r="K15" s="2">
        <f t="shared" si="1"/>
        <v>57.5</v>
      </c>
    </row>
    <row r="16" spans="9:11">
      <c r="I16" s="1">
        <f t="shared" si="2"/>
        <v>700</v>
      </c>
      <c r="J16" s="2">
        <f t="shared" si="0"/>
        <v>-15</v>
      </c>
      <c r="K16" s="2">
        <f t="shared" si="1"/>
        <v>55</v>
      </c>
    </row>
    <row r="17" spans="9:11">
      <c r="I17" s="1">
        <f t="shared" si="2"/>
        <v>750</v>
      </c>
      <c r="J17" s="2">
        <f t="shared" si="0"/>
        <v>-12.5</v>
      </c>
      <c r="K17" s="2">
        <f t="shared" si="1"/>
        <v>52.5</v>
      </c>
    </row>
    <row r="18" spans="9:11">
      <c r="I18" s="1">
        <f t="shared" si="2"/>
        <v>800</v>
      </c>
      <c r="J18" s="2">
        <f t="shared" si="0"/>
        <v>-10</v>
      </c>
      <c r="K18" s="2">
        <f t="shared" si="1"/>
        <v>50</v>
      </c>
    </row>
    <row r="19" spans="9:11">
      <c r="I19" s="1">
        <f t="shared" si="2"/>
        <v>850</v>
      </c>
      <c r="J19" s="2">
        <f t="shared" si="0"/>
        <v>-7.5</v>
      </c>
      <c r="K19" s="2">
        <f t="shared" si="1"/>
        <v>47.5</v>
      </c>
    </row>
    <row r="20" spans="9:11">
      <c r="I20" s="1">
        <f t="shared" si="2"/>
        <v>900</v>
      </c>
      <c r="J20" s="2">
        <f t="shared" si="0"/>
        <v>-5</v>
      </c>
      <c r="K20" s="2">
        <f t="shared" si="1"/>
        <v>45</v>
      </c>
    </row>
    <row r="21" spans="9:11">
      <c r="I21" s="1">
        <f t="shared" si="2"/>
        <v>950</v>
      </c>
      <c r="J21" s="2">
        <f t="shared" si="0"/>
        <v>-2.5</v>
      </c>
      <c r="K21" s="2">
        <f t="shared" si="1"/>
        <v>42.5</v>
      </c>
    </row>
    <row r="22" spans="9:11">
      <c r="I22" s="1">
        <f t="shared" si="2"/>
        <v>1000</v>
      </c>
      <c r="J22" s="2">
        <f t="shared" si="0"/>
        <v>0</v>
      </c>
      <c r="K22" s="2">
        <f t="shared" si="1"/>
        <v>40</v>
      </c>
    </row>
    <row r="23" spans="9:11">
      <c r="I23" s="1">
        <f t="shared" si="2"/>
        <v>1050</v>
      </c>
      <c r="J23" s="2">
        <f t="shared" si="0"/>
        <v>2.5</v>
      </c>
      <c r="K23" s="2">
        <f t="shared" si="1"/>
        <v>37.5</v>
      </c>
    </row>
    <row r="24" spans="9:11">
      <c r="I24" s="1">
        <f t="shared" si="2"/>
        <v>1100</v>
      </c>
      <c r="J24" s="2">
        <f t="shared" si="0"/>
        <v>5</v>
      </c>
      <c r="K24" s="2">
        <f t="shared" si="1"/>
        <v>35</v>
      </c>
    </row>
    <row r="25" spans="9:11">
      <c r="I25" s="1">
        <f t="shared" si="2"/>
        <v>1150</v>
      </c>
      <c r="J25" s="2">
        <f t="shared" si="0"/>
        <v>7.5</v>
      </c>
      <c r="K25" s="2">
        <f t="shared" si="1"/>
        <v>32.5</v>
      </c>
    </row>
    <row r="26" spans="9:11">
      <c r="I26" s="1">
        <f t="shared" si="2"/>
        <v>1200</v>
      </c>
      <c r="J26" s="2">
        <f t="shared" si="0"/>
        <v>10</v>
      </c>
      <c r="K26" s="2">
        <f t="shared" si="1"/>
        <v>30</v>
      </c>
    </row>
    <row r="27" spans="9:11">
      <c r="I27" s="1">
        <f t="shared" si="2"/>
        <v>1250</v>
      </c>
      <c r="J27" s="2">
        <f t="shared" si="0"/>
        <v>12.5</v>
      </c>
      <c r="K27" s="2">
        <f t="shared" si="1"/>
        <v>27.5</v>
      </c>
    </row>
    <row r="28" spans="9:11">
      <c r="I28" s="1">
        <f t="shared" si="2"/>
        <v>1300</v>
      </c>
      <c r="J28" s="2">
        <f t="shared" si="0"/>
        <v>15</v>
      </c>
      <c r="K28" s="2">
        <f t="shared" si="1"/>
        <v>25</v>
      </c>
    </row>
    <row r="29" spans="9:11">
      <c r="I29" s="1">
        <f t="shared" si="2"/>
        <v>1350</v>
      </c>
      <c r="J29" s="2">
        <f t="shared" si="0"/>
        <v>17.5</v>
      </c>
      <c r="K29" s="2">
        <f t="shared" si="1"/>
        <v>22.5</v>
      </c>
    </row>
    <row r="30" spans="9:11">
      <c r="I30" s="1">
        <f t="shared" si="2"/>
        <v>1400</v>
      </c>
      <c r="J30" s="2">
        <f t="shared" si="0"/>
        <v>20</v>
      </c>
      <c r="K30" s="2">
        <f t="shared" si="1"/>
        <v>20</v>
      </c>
    </row>
    <row r="31" spans="9:11">
      <c r="I31" s="1">
        <f t="shared" si="2"/>
        <v>1450</v>
      </c>
      <c r="J31" s="2">
        <f t="shared" si="0"/>
        <v>22.5</v>
      </c>
      <c r="K31" s="2">
        <f t="shared" si="1"/>
        <v>17.5</v>
      </c>
    </row>
    <row r="32" spans="9:11">
      <c r="I32" s="1">
        <f t="shared" si="2"/>
        <v>1500</v>
      </c>
      <c r="J32" s="2">
        <f t="shared" si="0"/>
        <v>25</v>
      </c>
      <c r="K32" s="2">
        <f t="shared" si="1"/>
        <v>15</v>
      </c>
    </row>
    <row r="33" spans="1:19">
      <c r="I33" s="1">
        <f t="shared" si="2"/>
        <v>1550</v>
      </c>
      <c r="J33" s="2">
        <f t="shared" si="0"/>
        <v>27.5</v>
      </c>
      <c r="K33" s="2">
        <f t="shared" si="1"/>
        <v>12.5</v>
      </c>
    </row>
    <row r="34" spans="1:19">
      <c r="I34" s="1">
        <f t="shared" si="2"/>
        <v>1600</v>
      </c>
      <c r="J34" s="2">
        <f t="shared" si="0"/>
        <v>30</v>
      </c>
      <c r="K34" s="2">
        <f t="shared" si="1"/>
        <v>10</v>
      </c>
    </row>
    <row r="35" spans="1:19">
      <c r="I35" s="1">
        <f t="shared" si="2"/>
        <v>1650</v>
      </c>
      <c r="J35" s="2">
        <f t="shared" si="0"/>
        <v>32.5</v>
      </c>
      <c r="K35" s="2">
        <f t="shared" si="1"/>
        <v>7.5</v>
      </c>
    </row>
    <row r="36" spans="1:19">
      <c r="I36" s="1">
        <f t="shared" si="2"/>
        <v>1700</v>
      </c>
      <c r="J36" s="2">
        <f t="shared" si="0"/>
        <v>35</v>
      </c>
      <c r="K36" s="2">
        <f t="shared" si="1"/>
        <v>5</v>
      </c>
    </row>
    <row r="37" spans="1:19">
      <c r="I37" s="1">
        <f t="shared" si="2"/>
        <v>1750</v>
      </c>
      <c r="J37" s="2">
        <f t="shared" si="0"/>
        <v>37.5</v>
      </c>
      <c r="K37" s="2">
        <f t="shared" si="1"/>
        <v>2.5</v>
      </c>
    </row>
    <row r="38" spans="1:19">
      <c r="I38" s="1">
        <f t="shared" si="2"/>
        <v>1800</v>
      </c>
      <c r="J38" s="2">
        <f t="shared" si="0"/>
        <v>40</v>
      </c>
      <c r="K38" s="2">
        <f t="shared" si="1"/>
        <v>0</v>
      </c>
    </row>
    <row r="39" spans="1:19">
      <c r="I39" s="1">
        <f t="shared" si="2"/>
        <v>1850</v>
      </c>
      <c r="J39" s="2">
        <f t="shared" si="0"/>
        <v>42.5</v>
      </c>
      <c r="K39" s="2">
        <f t="shared" si="1"/>
        <v>-2.5</v>
      </c>
    </row>
    <row r="41" spans="1:19">
      <c r="A41" s="43" t="s">
        <v>3</v>
      </c>
      <c r="B41" s="44"/>
      <c r="C41" s="44"/>
      <c r="D41" s="44"/>
      <c r="E41" s="44"/>
      <c r="F41" s="44"/>
      <c r="G41" s="44"/>
      <c r="H41" s="44"/>
      <c r="I41" s="44"/>
      <c r="J41" s="44"/>
      <c r="K41" s="44"/>
      <c r="L41" s="44"/>
      <c r="M41" s="44"/>
      <c r="N41" s="44"/>
      <c r="O41" s="44"/>
      <c r="P41" s="44"/>
      <c r="Q41" s="44"/>
      <c r="R41" s="44"/>
      <c r="S41" s="44"/>
    </row>
    <row r="73" spans="1:19">
      <c r="A73" s="43" t="s">
        <v>4</v>
      </c>
      <c r="B73" s="44"/>
      <c r="C73" s="44"/>
      <c r="D73" s="44"/>
      <c r="E73" s="44"/>
      <c r="F73" s="44"/>
      <c r="G73" s="44"/>
      <c r="H73" s="44"/>
      <c r="I73" s="44"/>
      <c r="J73" s="44"/>
      <c r="K73" s="44"/>
      <c r="L73" s="44"/>
      <c r="M73" s="44"/>
      <c r="N73" s="44"/>
      <c r="O73" s="44"/>
      <c r="P73" s="44"/>
      <c r="Q73" s="44"/>
      <c r="R73" s="44"/>
      <c r="S73" s="44"/>
    </row>
    <row r="90" spans="1:16">
      <c r="A90" s="43" t="s">
        <v>5</v>
      </c>
      <c r="B90" s="44"/>
      <c r="C90" s="44"/>
      <c r="D90" s="44"/>
      <c r="E90" s="44"/>
      <c r="F90" s="44"/>
      <c r="G90" s="44"/>
      <c r="H90" s="44"/>
      <c r="I90" s="44"/>
      <c r="J90" s="44"/>
      <c r="K90" s="44"/>
      <c r="L90" s="44"/>
      <c r="M90" s="44"/>
      <c r="N90" s="44"/>
      <c r="O90" s="44"/>
      <c r="P90" s="44"/>
    </row>
    <row r="125" spans="2:8">
      <c r="B125" s="45" t="s">
        <v>6</v>
      </c>
      <c r="C125" s="46"/>
      <c r="D125" s="46"/>
      <c r="E125" s="46"/>
      <c r="F125" s="46"/>
      <c r="G125" s="46"/>
      <c r="H125" s="47"/>
    </row>
    <row r="126" spans="2:8">
      <c r="B126" s="48"/>
      <c r="C126" s="44"/>
      <c r="D126" s="44"/>
      <c r="E126" s="44"/>
      <c r="F126" s="44"/>
      <c r="G126" s="44"/>
      <c r="H126" s="49"/>
    </row>
    <row r="127" spans="2:8">
      <c r="B127" s="50"/>
      <c r="C127" s="51"/>
      <c r="D127" s="51"/>
      <c r="E127" s="51"/>
      <c r="F127" s="51"/>
      <c r="G127" s="51"/>
      <c r="H127" s="52"/>
    </row>
    <row r="129" spans="1:17">
      <c r="A129" s="43" t="s">
        <v>7</v>
      </c>
      <c r="B129" s="44"/>
      <c r="C129" s="44"/>
      <c r="D129" s="44"/>
      <c r="E129" s="44"/>
      <c r="F129" s="44"/>
      <c r="G129" s="44"/>
      <c r="H129" s="44"/>
      <c r="I129" s="44"/>
      <c r="J129" s="44"/>
      <c r="K129" s="44"/>
      <c r="L129" s="44"/>
      <c r="M129" s="44"/>
      <c r="N129" s="44"/>
      <c r="O129" s="44"/>
      <c r="P129" s="44"/>
      <c r="Q129" s="44"/>
    </row>
    <row r="164" spans="1:17">
      <c r="A164" s="43" t="s">
        <v>8</v>
      </c>
      <c r="B164" s="44"/>
      <c r="C164" s="44"/>
      <c r="D164" s="44"/>
      <c r="E164" s="44"/>
      <c r="F164" s="44"/>
      <c r="G164" s="44"/>
      <c r="H164" s="44"/>
      <c r="I164" s="44"/>
      <c r="J164" s="44"/>
      <c r="K164" s="44"/>
      <c r="L164" s="44"/>
      <c r="M164" s="44"/>
      <c r="N164" s="44"/>
      <c r="O164" s="44"/>
      <c r="P164" s="44"/>
      <c r="Q164" s="44"/>
    </row>
  </sheetData>
  <mergeCells count="6">
    <mergeCell ref="A164:Q164"/>
    <mergeCell ref="A41:S41"/>
    <mergeCell ref="A73:S73"/>
    <mergeCell ref="A90:P90"/>
    <mergeCell ref="B125:H127"/>
    <mergeCell ref="A129:Q12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67134B-61BD-4A60-AD60-523208009C29}">
  <sheetPr>
    <tabColor rgb="FF66FF33"/>
  </sheetPr>
  <dimension ref="A3:Q83"/>
  <sheetViews>
    <sheetView topLeftCell="A22" zoomScaleNormal="100" workbookViewId="0">
      <selection activeCell="E45" sqref="E45"/>
    </sheetView>
  </sheetViews>
  <sheetFormatPr baseColWidth="10" defaultRowHeight="12.75"/>
  <sheetData>
    <row r="3" spans="1:17" ht="18">
      <c r="A3" s="4"/>
      <c r="B3" s="4" t="s">
        <v>29</v>
      </c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</row>
    <row r="4" spans="1:17">
      <c r="A4" s="5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</row>
    <row r="5" spans="1:17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</row>
    <row r="6" spans="1:17" ht="15">
      <c r="A6" s="5"/>
      <c r="B6" s="5"/>
      <c r="C6" s="6" t="s">
        <v>30</v>
      </c>
      <c r="D6" s="5"/>
      <c r="E6" s="5"/>
      <c r="F6" s="5"/>
      <c r="G6" s="5"/>
      <c r="H6" s="5"/>
      <c r="I6" s="5"/>
      <c r="J6" s="5"/>
      <c r="K6" s="5"/>
      <c r="L6" s="5"/>
      <c r="M6" s="5"/>
      <c r="N6" s="5"/>
      <c r="O6" s="5"/>
      <c r="P6" s="5"/>
      <c r="Q6" s="5"/>
    </row>
    <row r="7" spans="1:17" ht="15.75" thickBot="1">
      <c r="A7" s="5"/>
      <c r="B7" s="5"/>
      <c r="C7" s="6" t="s">
        <v>31</v>
      </c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5"/>
    </row>
    <row r="8" spans="1:17" ht="15.75" thickBot="1">
      <c r="A8" s="5"/>
      <c r="B8" s="5"/>
      <c r="C8" s="6"/>
      <c r="D8" s="5"/>
      <c r="E8" s="7" t="s">
        <v>32</v>
      </c>
      <c r="F8" s="8" t="s">
        <v>33</v>
      </c>
      <c r="G8" s="9" t="s">
        <v>34</v>
      </c>
      <c r="H8" s="5"/>
      <c r="I8" s="5"/>
      <c r="J8" s="5"/>
      <c r="K8" s="5"/>
      <c r="L8" s="5"/>
      <c r="M8" s="5"/>
      <c r="N8" s="5"/>
      <c r="O8" s="5"/>
      <c r="P8" s="5"/>
      <c r="Q8" s="5"/>
    </row>
    <row r="9" spans="1:17" ht="15">
      <c r="A9" s="5"/>
      <c r="B9" s="5"/>
      <c r="C9" s="6"/>
      <c r="D9" s="5"/>
      <c r="E9" s="10">
        <v>160</v>
      </c>
      <c r="F9" s="11">
        <v>580</v>
      </c>
      <c r="G9" s="12">
        <v>490</v>
      </c>
      <c r="H9" s="5"/>
      <c r="I9" s="5"/>
      <c r="J9" s="5"/>
      <c r="K9" s="5"/>
      <c r="L9" s="5"/>
      <c r="M9" s="5"/>
      <c r="N9" s="5"/>
      <c r="O9" s="5"/>
      <c r="P9" s="5"/>
      <c r="Q9" s="5"/>
    </row>
    <row r="10" spans="1:17" ht="15">
      <c r="A10" s="5"/>
      <c r="B10" s="5"/>
      <c r="C10" s="6"/>
      <c r="D10" s="5"/>
      <c r="E10" s="13">
        <v>240</v>
      </c>
      <c r="F10" s="14">
        <v>500</v>
      </c>
      <c r="G10" s="15">
        <v>650</v>
      </c>
      <c r="H10" s="5"/>
      <c r="I10" s="5"/>
      <c r="J10" s="5"/>
      <c r="K10" s="5"/>
      <c r="L10" s="5"/>
      <c r="M10" s="5"/>
      <c r="N10" s="5"/>
      <c r="O10" s="5"/>
      <c r="P10" s="5"/>
      <c r="Q10" s="5"/>
    </row>
    <row r="11" spans="1:17" ht="15.75" thickBot="1">
      <c r="A11" s="5"/>
      <c r="B11" s="5"/>
      <c r="C11" s="6"/>
      <c r="D11" s="5"/>
      <c r="E11" s="16">
        <v>320</v>
      </c>
      <c r="F11" s="17">
        <v>420</v>
      </c>
      <c r="G11" s="18">
        <v>810</v>
      </c>
      <c r="H11" s="5"/>
      <c r="I11" s="5"/>
      <c r="J11" s="5"/>
      <c r="K11" s="5"/>
      <c r="L11" s="5"/>
      <c r="M11" s="5"/>
      <c r="N11" s="5"/>
      <c r="O11" s="5"/>
      <c r="P11" s="5"/>
      <c r="Q11" s="5"/>
    </row>
    <row r="12" spans="1:17" ht="15">
      <c r="A12" s="5"/>
      <c r="B12" s="5"/>
      <c r="C12" s="19" t="s">
        <v>35</v>
      </c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</row>
    <row r="13" spans="1:17" ht="15">
      <c r="A13" s="5"/>
      <c r="B13" s="5"/>
      <c r="C13" s="19" t="s">
        <v>36</v>
      </c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</row>
    <row r="14" spans="1:17" ht="18">
      <c r="A14" s="5"/>
      <c r="B14" s="5"/>
      <c r="C14" s="6" t="s">
        <v>37</v>
      </c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</row>
    <row r="15" spans="1:17" ht="15">
      <c r="A15" s="5"/>
      <c r="B15" s="5"/>
      <c r="C15" s="6" t="s">
        <v>31</v>
      </c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</row>
    <row r="16" spans="1:17" ht="15">
      <c r="A16" s="5"/>
      <c r="B16" s="5"/>
      <c r="C16" s="19" t="s">
        <v>38</v>
      </c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</row>
    <row r="17" spans="1:17" ht="15">
      <c r="A17" s="5"/>
      <c r="B17" s="5"/>
      <c r="C17" s="19" t="s">
        <v>39</v>
      </c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</row>
    <row r="18" spans="1:17" ht="15">
      <c r="A18" s="5"/>
      <c r="B18" s="5"/>
      <c r="C18" s="19" t="s">
        <v>40</v>
      </c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</row>
    <row r="19" spans="1:17" ht="15">
      <c r="A19" s="5"/>
      <c r="B19" s="5"/>
      <c r="C19" s="19" t="s">
        <v>41</v>
      </c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</row>
    <row r="20" spans="1:17" ht="15">
      <c r="A20" s="5"/>
      <c r="B20" s="5"/>
      <c r="C20" s="19" t="s">
        <v>42</v>
      </c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</row>
    <row r="21" spans="1:17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</row>
    <row r="22" spans="1:17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</row>
    <row r="23" spans="1:17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</row>
    <row r="24" spans="1:17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</row>
    <row r="25" spans="1:17" ht="15">
      <c r="A25" s="20"/>
      <c r="B25" s="21" t="s">
        <v>43</v>
      </c>
      <c r="C25" s="20"/>
      <c r="D25" s="20"/>
      <c r="E25" s="20"/>
      <c r="F25" s="20"/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</row>
    <row r="26" spans="1:17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</row>
    <row r="27" spans="1:17">
      <c r="A27" s="5"/>
      <c r="B27" s="5"/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</row>
    <row r="28" spans="1:17">
      <c r="A28" s="5"/>
      <c r="B28" s="5"/>
      <c r="C28" s="5" t="s">
        <v>44</v>
      </c>
      <c r="D28" s="5">
        <v>6</v>
      </c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</row>
    <row r="29" spans="1:17">
      <c r="A29" s="5"/>
      <c r="B29" s="5"/>
      <c r="C29" s="5" t="s">
        <v>45</v>
      </c>
      <c r="D29" s="5">
        <v>105</v>
      </c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</row>
    <row r="30" spans="1:17">
      <c r="A30" s="5" t="s">
        <v>46</v>
      </c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</row>
    <row r="31" spans="1:17">
      <c r="A31" s="5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</row>
    <row r="32" spans="1:17">
      <c r="A32" s="5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</row>
    <row r="33" spans="1:17">
      <c r="A33" s="5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</row>
    <row r="34" spans="1:17">
      <c r="A34" s="5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</row>
    <row r="35" spans="1:17">
      <c r="A35" s="5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5"/>
    </row>
    <row r="36" spans="1:17">
      <c r="A36" s="5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</row>
    <row r="37" spans="1:17">
      <c r="A37" s="5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</row>
    <row r="38" spans="1:17">
      <c r="A38" s="5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</row>
    <row r="39" spans="1:17">
      <c r="A39" s="5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</row>
    <row r="40" spans="1:17">
      <c r="A40" s="5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</row>
    <row r="41" spans="1:17">
      <c r="A41" s="5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</row>
    <row r="42" spans="1:17">
      <c r="A42" s="5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5"/>
    </row>
    <row r="43" spans="1:17">
      <c r="A43" s="5" t="s">
        <v>47</v>
      </c>
      <c r="B43" s="5">
        <v>550</v>
      </c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5"/>
    </row>
    <row r="44" spans="1:17">
      <c r="A44" s="5" t="s">
        <v>48</v>
      </c>
      <c r="B44" s="5">
        <v>190</v>
      </c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5"/>
    </row>
    <row r="45" spans="1:17">
      <c r="A45" s="5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5"/>
    </row>
    <row r="46" spans="1:17">
      <c r="A46" s="5" t="s">
        <v>49</v>
      </c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5"/>
    </row>
    <row r="47" spans="1:17">
      <c r="A47" s="5" t="s">
        <v>50</v>
      </c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5"/>
      <c r="O47" s="5"/>
      <c r="P47" s="5"/>
      <c r="Q47" s="5"/>
    </row>
    <row r="48" spans="1:17">
      <c r="A48" s="5" t="s">
        <v>51</v>
      </c>
      <c r="B48" s="5"/>
      <c r="C48" s="5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5"/>
    </row>
    <row r="49" spans="1:17">
      <c r="A49" s="5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5"/>
    </row>
    <row r="50" spans="1:17">
      <c r="A50" s="5" t="s">
        <v>0</v>
      </c>
      <c r="B50" s="5" t="s">
        <v>52</v>
      </c>
      <c r="C50" s="5" t="s">
        <v>53</v>
      </c>
      <c r="D50" s="5" t="s">
        <v>54</v>
      </c>
      <c r="E50" s="22" t="s">
        <v>55</v>
      </c>
      <c r="F50" s="5" t="s">
        <v>56</v>
      </c>
      <c r="G50" s="5" t="s">
        <v>57</v>
      </c>
      <c r="H50" s="5" t="s">
        <v>58</v>
      </c>
      <c r="I50" s="5"/>
      <c r="J50" s="5"/>
      <c r="K50" s="5"/>
      <c r="L50" s="5"/>
      <c r="M50" s="5"/>
      <c r="N50" s="5"/>
      <c r="O50" s="5"/>
      <c r="P50" s="5"/>
      <c r="Q50" s="5"/>
    </row>
    <row r="51" spans="1:17">
      <c r="A51" s="5">
        <v>0</v>
      </c>
      <c r="B51" s="5">
        <v>120</v>
      </c>
      <c r="C51" s="5">
        <f>3*A51^3-33*A51^2+141*A51</f>
        <v>0</v>
      </c>
      <c r="D51" s="5">
        <f>+B51+C51</f>
        <v>120</v>
      </c>
      <c r="E51" s="22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5"/>
    </row>
    <row r="52" spans="1:17">
      <c r="A52" s="20">
        <v>1</v>
      </c>
      <c r="B52" s="20">
        <f>+B51</f>
        <v>120</v>
      </c>
      <c r="C52" s="20">
        <f t="shared" ref="C52:C61" si="0">3*A52^3-33*A52^2+141*A52</f>
        <v>111</v>
      </c>
      <c r="D52" s="20">
        <f t="shared" ref="D52:D61" si="1">+B52+C52</f>
        <v>231</v>
      </c>
      <c r="E52" s="23">
        <f t="shared" ref="E52:E61" si="2">+D52/A52</f>
        <v>231</v>
      </c>
      <c r="F52" s="20">
        <f>9*A52^2-66*A52+141</f>
        <v>84</v>
      </c>
      <c r="G52" s="20">
        <f>+A52*$B$43</f>
        <v>550</v>
      </c>
      <c r="H52" s="20">
        <f>+G52-D52</f>
        <v>319</v>
      </c>
      <c r="I52" s="5"/>
      <c r="J52" s="5"/>
      <c r="K52" s="5"/>
      <c r="L52" s="5"/>
      <c r="M52" s="5"/>
      <c r="N52" s="5"/>
      <c r="O52" s="5"/>
      <c r="P52" s="5"/>
      <c r="Q52" s="5"/>
    </row>
    <row r="53" spans="1:17">
      <c r="A53" s="5">
        <v>2</v>
      </c>
      <c r="B53" s="5">
        <f t="shared" ref="B53:B61" si="3">+B52</f>
        <v>120</v>
      </c>
      <c r="C53" s="5">
        <f t="shared" si="0"/>
        <v>174</v>
      </c>
      <c r="D53" s="5">
        <f t="shared" si="1"/>
        <v>294</v>
      </c>
      <c r="E53" s="22">
        <f t="shared" si="2"/>
        <v>147</v>
      </c>
      <c r="F53" s="5">
        <f t="shared" ref="F53:F61" si="4">9*A53^2-66*A53+141</f>
        <v>45</v>
      </c>
      <c r="G53" s="5">
        <f t="shared" ref="G53:G61" si="5">+A53*$B$43</f>
        <v>1100</v>
      </c>
      <c r="H53" s="5">
        <f t="shared" ref="H53:H61" si="6">+G53-D53</f>
        <v>806</v>
      </c>
      <c r="I53" s="5"/>
      <c r="J53" s="5"/>
      <c r="K53" s="5"/>
      <c r="L53" s="5"/>
      <c r="M53" s="5"/>
      <c r="N53" s="5"/>
      <c r="O53" s="5"/>
      <c r="P53" s="5"/>
      <c r="Q53" s="5"/>
    </row>
    <row r="54" spans="1:17">
      <c r="A54" s="5">
        <v>3</v>
      </c>
      <c r="B54" s="5">
        <f t="shared" si="3"/>
        <v>120</v>
      </c>
      <c r="C54" s="5">
        <f t="shared" si="0"/>
        <v>207</v>
      </c>
      <c r="D54" s="5">
        <f t="shared" si="1"/>
        <v>327</v>
      </c>
      <c r="E54" s="22">
        <f t="shared" si="2"/>
        <v>109</v>
      </c>
      <c r="F54" s="5">
        <f t="shared" si="4"/>
        <v>24</v>
      </c>
      <c r="G54" s="5">
        <f t="shared" si="5"/>
        <v>1650</v>
      </c>
      <c r="H54" s="5">
        <f t="shared" si="6"/>
        <v>1323</v>
      </c>
      <c r="I54" s="5"/>
      <c r="J54" s="5"/>
      <c r="K54" s="5"/>
      <c r="L54" s="5"/>
      <c r="M54" s="5"/>
      <c r="N54" s="5"/>
      <c r="O54" s="5"/>
      <c r="P54" s="5"/>
      <c r="Q54" s="5"/>
    </row>
    <row r="55" spans="1:17">
      <c r="A55" s="5">
        <v>4</v>
      </c>
      <c r="B55" s="5">
        <f t="shared" si="3"/>
        <v>120</v>
      </c>
      <c r="C55" s="5">
        <f t="shared" si="0"/>
        <v>228</v>
      </c>
      <c r="D55" s="5">
        <f t="shared" si="1"/>
        <v>348</v>
      </c>
      <c r="E55" s="22">
        <f t="shared" si="2"/>
        <v>87</v>
      </c>
      <c r="F55" s="5">
        <f t="shared" si="4"/>
        <v>21</v>
      </c>
      <c r="G55" s="5">
        <f t="shared" si="5"/>
        <v>2200</v>
      </c>
      <c r="H55" s="5">
        <f t="shared" si="6"/>
        <v>1852</v>
      </c>
      <c r="I55" s="5"/>
      <c r="J55" s="5"/>
      <c r="K55" s="5"/>
      <c r="L55" s="5"/>
      <c r="M55" s="5"/>
      <c r="N55" s="5"/>
      <c r="O55" s="5"/>
      <c r="P55" s="5"/>
      <c r="Q55" s="5"/>
    </row>
    <row r="56" spans="1:17">
      <c r="A56" s="5">
        <v>5</v>
      </c>
      <c r="B56" s="5">
        <f t="shared" si="3"/>
        <v>120</v>
      </c>
      <c r="C56" s="5">
        <f t="shared" si="0"/>
        <v>255</v>
      </c>
      <c r="D56" s="5">
        <f t="shared" si="1"/>
        <v>375</v>
      </c>
      <c r="E56" s="22">
        <f t="shared" si="2"/>
        <v>75</v>
      </c>
      <c r="F56" s="5">
        <f t="shared" si="4"/>
        <v>36</v>
      </c>
      <c r="G56" s="5">
        <f t="shared" si="5"/>
        <v>2750</v>
      </c>
      <c r="H56" s="5">
        <f t="shared" si="6"/>
        <v>2375</v>
      </c>
      <c r="I56" s="5"/>
      <c r="J56" s="5"/>
      <c r="K56" s="5"/>
      <c r="L56" s="5"/>
      <c r="M56" s="5"/>
      <c r="N56" s="5"/>
      <c r="O56" s="5"/>
      <c r="P56" s="5"/>
      <c r="Q56" s="5"/>
    </row>
    <row r="57" spans="1:17">
      <c r="A57" s="24">
        <v>6</v>
      </c>
      <c r="B57" s="24">
        <f t="shared" si="3"/>
        <v>120</v>
      </c>
      <c r="C57" s="24">
        <f t="shared" si="0"/>
        <v>306</v>
      </c>
      <c r="D57" s="24">
        <f t="shared" si="1"/>
        <v>426</v>
      </c>
      <c r="E57" s="25">
        <f t="shared" si="2"/>
        <v>71</v>
      </c>
      <c r="F57" s="24">
        <f t="shared" si="4"/>
        <v>69</v>
      </c>
      <c r="G57" s="24">
        <f t="shared" si="5"/>
        <v>3300</v>
      </c>
      <c r="H57" s="24">
        <f t="shared" si="6"/>
        <v>2874</v>
      </c>
      <c r="I57" s="5"/>
      <c r="J57" s="5"/>
      <c r="K57" s="5"/>
      <c r="L57" s="5"/>
      <c r="M57" s="5"/>
      <c r="N57" s="5"/>
      <c r="O57" s="5"/>
      <c r="P57" s="5"/>
      <c r="Q57" s="5"/>
    </row>
    <row r="58" spans="1:17">
      <c r="A58" s="5">
        <v>7</v>
      </c>
      <c r="B58" s="5">
        <f t="shared" si="3"/>
        <v>120</v>
      </c>
      <c r="C58" s="5">
        <f t="shared" si="0"/>
        <v>399</v>
      </c>
      <c r="D58" s="5">
        <f t="shared" si="1"/>
        <v>519</v>
      </c>
      <c r="E58" s="22">
        <f t="shared" si="2"/>
        <v>74.142857142857139</v>
      </c>
      <c r="F58" s="5">
        <f t="shared" si="4"/>
        <v>120</v>
      </c>
      <c r="G58" s="5">
        <f t="shared" si="5"/>
        <v>3850</v>
      </c>
      <c r="H58" s="5">
        <f t="shared" si="6"/>
        <v>3331</v>
      </c>
      <c r="I58" s="5"/>
      <c r="J58" s="5"/>
      <c r="K58" s="5"/>
      <c r="L58" s="5"/>
      <c r="M58" s="5"/>
      <c r="N58" s="5"/>
      <c r="O58" s="5"/>
      <c r="P58" s="5"/>
      <c r="Q58" s="5"/>
    </row>
    <row r="59" spans="1:17">
      <c r="A59" s="26">
        <v>8</v>
      </c>
      <c r="B59" s="26">
        <f t="shared" si="3"/>
        <v>120</v>
      </c>
      <c r="C59" s="26">
        <f t="shared" si="0"/>
        <v>552</v>
      </c>
      <c r="D59" s="26">
        <f t="shared" si="1"/>
        <v>672</v>
      </c>
      <c r="E59" s="27">
        <f t="shared" si="2"/>
        <v>84</v>
      </c>
      <c r="F59" s="26">
        <f t="shared" si="4"/>
        <v>189</v>
      </c>
      <c r="G59" s="26">
        <f t="shared" si="5"/>
        <v>4400</v>
      </c>
      <c r="H59" s="26">
        <f t="shared" si="6"/>
        <v>3728</v>
      </c>
      <c r="I59" s="5"/>
      <c r="J59" s="5"/>
      <c r="K59" s="5"/>
      <c r="L59" s="5"/>
      <c r="M59" s="5"/>
      <c r="N59" s="5"/>
      <c r="O59" s="5"/>
      <c r="P59" s="5"/>
      <c r="Q59" s="5"/>
    </row>
    <row r="60" spans="1:17">
      <c r="A60" s="5">
        <v>9</v>
      </c>
      <c r="B60" s="5">
        <f t="shared" si="3"/>
        <v>120</v>
      </c>
      <c r="C60" s="5">
        <f t="shared" si="0"/>
        <v>783</v>
      </c>
      <c r="D60" s="5">
        <f t="shared" si="1"/>
        <v>903</v>
      </c>
      <c r="E60" s="22">
        <f t="shared" si="2"/>
        <v>100.33333333333333</v>
      </c>
      <c r="F60" s="5">
        <f t="shared" si="4"/>
        <v>276</v>
      </c>
      <c r="G60" s="5">
        <f t="shared" si="5"/>
        <v>4950</v>
      </c>
      <c r="H60" s="5">
        <f t="shared" si="6"/>
        <v>4047</v>
      </c>
      <c r="I60" s="5"/>
      <c r="J60" s="5"/>
      <c r="K60" s="5"/>
      <c r="L60" s="5"/>
      <c r="M60" s="5"/>
      <c r="N60" s="5"/>
      <c r="O60" s="5"/>
      <c r="P60" s="5"/>
      <c r="Q60" s="5"/>
    </row>
    <row r="61" spans="1:17">
      <c r="A61" s="5">
        <v>10</v>
      </c>
      <c r="B61" s="5">
        <f t="shared" si="3"/>
        <v>120</v>
      </c>
      <c r="C61" s="5">
        <f t="shared" si="0"/>
        <v>1110</v>
      </c>
      <c r="D61" s="5">
        <f t="shared" si="1"/>
        <v>1230</v>
      </c>
      <c r="E61" s="22">
        <f t="shared" si="2"/>
        <v>123</v>
      </c>
      <c r="F61" s="5">
        <f t="shared" si="4"/>
        <v>381</v>
      </c>
      <c r="G61" s="5">
        <f t="shared" si="5"/>
        <v>5500</v>
      </c>
      <c r="H61" s="5">
        <f t="shared" si="6"/>
        <v>4270</v>
      </c>
      <c r="I61" s="5"/>
      <c r="J61" s="5"/>
      <c r="K61" s="5"/>
      <c r="L61" s="5"/>
      <c r="M61" s="5"/>
      <c r="N61" s="5"/>
      <c r="O61" s="5"/>
      <c r="P61" s="5"/>
      <c r="Q61" s="5"/>
    </row>
    <row r="62" spans="1:17">
      <c r="A62" s="5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</row>
    <row r="63" spans="1:17">
      <c r="A63" s="5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5"/>
    </row>
    <row r="64" spans="1:17">
      <c r="A64" s="5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</row>
    <row r="65" spans="1:17">
      <c r="A65" s="5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5"/>
    </row>
    <row r="66" spans="1:17">
      <c r="A66" s="5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</row>
    <row r="67" spans="1:17">
      <c r="A67" s="5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</row>
    <row r="68" spans="1:17">
      <c r="A68" s="5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</row>
    <row r="69" spans="1:17">
      <c r="A69" s="5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</row>
    <row r="70" spans="1:17">
      <c r="A70" s="5"/>
      <c r="B70" s="5"/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</row>
    <row r="71" spans="1:17">
      <c r="A71" s="5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</row>
    <row r="72" spans="1:17">
      <c r="A72" s="5"/>
      <c r="B72" s="5"/>
      <c r="C72" s="5"/>
      <c r="D72" s="5"/>
      <c r="E72" s="5"/>
      <c r="F72" s="5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</row>
    <row r="73" spans="1:17">
      <c r="A73" s="5"/>
      <c r="B73" s="5"/>
      <c r="C73" s="5"/>
      <c r="D73" s="5"/>
      <c r="E73" s="5"/>
      <c r="F73" s="5"/>
      <c r="G73" s="5"/>
      <c r="H73" s="5"/>
      <c r="I73" s="5"/>
      <c r="J73" s="5"/>
      <c r="K73" s="5"/>
      <c r="L73" s="5"/>
      <c r="M73" s="5"/>
      <c r="N73" s="5"/>
      <c r="O73" s="5"/>
      <c r="P73" s="5"/>
      <c r="Q73" s="5"/>
    </row>
    <row r="74" spans="1:17">
      <c r="A74" s="5"/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</row>
    <row r="75" spans="1:17">
      <c r="A75" s="5"/>
      <c r="B75" s="5"/>
      <c r="C75" s="5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</row>
    <row r="76" spans="1:17">
      <c r="A76" s="5"/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</row>
    <row r="77" spans="1:17">
      <c r="A77" s="5"/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</row>
    <row r="78" spans="1:17">
      <c r="A78" s="5"/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</row>
    <row r="79" spans="1:17">
      <c r="A79" s="5"/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5"/>
      <c r="N79" s="5"/>
      <c r="O79" s="5"/>
      <c r="P79" s="5"/>
      <c r="Q79" s="5"/>
    </row>
    <row r="80" spans="1:17">
      <c r="A80" s="5"/>
      <c r="B80" s="5"/>
      <c r="C80" s="5"/>
      <c r="D80" s="5"/>
      <c r="E80" s="5"/>
      <c r="F80" s="5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</row>
    <row r="81" spans="1:17">
      <c r="A81" s="5"/>
      <c r="B81" s="5"/>
      <c r="C81" s="5"/>
      <c r="D81" s="5"/>
      <c r="E81" s="5"/>
      <c r="F81" s="5"/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</row>
    <row r="82" spans="1:17">
      <c r="A82" s="5"/>
      <c r="B82" s="5"/>
      <c r="C82" s="5"/>
      <c r="D82" s="5"/>
      <c r="E82" s="5"/>
      <c r="F82" s="5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</row>
    <row r="83" spans="1:17">
      <c r="A83" s="5"/>
      <c r="B83" s="5"/>
      <c r="C83" s="5"/>
      <c r="D83" s="5"/>
      <c r="E83" s="5"/>
      <c r="F83" s="5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66FF33"/>
    <outlinePr summaryBelow="0" summaryRight="0"/>
  </sheetPr>
  <dimension ref="A17:R74"/>
  <sheetViews>
    <sheetView workbookViewId="0">
      <selection activeCell="L8" sqref="L8"/>
    </sheetView>
  </sheetViews>
  <sheetFormatPr baseColWidth="10" defaultColWidth="12.5703125" defaultRowHeight="15.75" customHeight="1"/>
  <cols>
    <col min="7" max="7" width="23.85546875" customWidth="1"/>
  </cols>
  <sheetData>
    <row r="17" spans="1:18">
      <c r="A17" s="43" t="s">
        <v>3</v>
      </c>
      <c r="B17" s="44"/>
      <c r="C17" s="44"/>
      <c r="D17" s="44"/>
      <c r="E17" s="44"/>
      <c r="F17" s="44"/>
      <c r="G17" s="44"/>
      <c r="H17" s="44"/>
      <c r="I17" s="44"/>
      <c r="J17" s="44"/>
      <c r="K17" s="44"/>
      <c r="L17" s="44"/>
      <c r="M17" s="44"/>
      <c r="N17" s="44"/>
      <c r="O17" s="44"/>
      <c r="P17" s="44"/>
      <c r="Q17" s="44"/>
      <c r="R17" s="44"/>
    </row>
    <row r="18" spans="1:18">
      <c r="L18" s="3" t="s">
        <v>9</v>
      </c>
    </row>
    <row r="19" spans="1:18">
      <c r="L19" s="3" t="s">
        <v>9</v>
      </c>
    </row>
    <row r="20" spans="1:18">
      <c r="L20" s="3" t="s">
        <v>9</v>
      </c>
    </row>
    <row r="44" spans="1:18">
      <c r="A44" s="43" t="s">
        <v>4</v>
      </c>
      <c r="B44" s="44"/>
      <c r="C44" s="44"/>
      <c r="D44" s="44"/>
      <c r="E44" s="44"/>
      <c r="F44" s="44"/>
      <c r="G44" s="44"/>
      <c r="H44" s="44"/>
      <c r="I44" s="44"/>
      <c r="J44" s="44"/>
      <c r="K44" s="44"/>
      <c r="L44" s="44"/>
      <c r="M44" s="44"/>
      <c r="N44" s="44"/>
      <c r="O44" s="44"/>
      <c r="P44" s="44"/>
      <c r="Q44" s="44"/>
      <c r="R44" s="44"/>
    </row>
    <row r="58" spans="1:15">
      <c r="B58" s="54" t="s">
        <v>10</v>
      </c>
      <c r="C58" s="55"/>
      <c r="D58" s="55"/>
      <c r="E58" s="56"/>
    </row>
    <row r="60" spans="1:15">
      <c r="A60" s="43" t="s">
        <v>5</v>
      </c>
      <c r="B60" s="44"/>
      <c r="C60" s="44"/>
      <c r="D60" s="44"/>
      <c r="E60" s="44"/>
      <c r="F60" s="44"/>
      <c r="G60" s="44"/>
      <c r="H60" s="44"/>
      <c r="I60" s="44"/>
      <c r="J60" s="44"/>
      <c r="K60" s="44"/>
      <c r="L60" s="44"/>
      <c r="M60" s="44"/>
      <c r="N60" s="44"/>
      <c r="O60" s="44"/>
    </row>
    <row r="63" spans="1:15">
      <c r="I63" s="57" t="s">
        <v>11</v>
      </c>
      <c r="J63" s="46"/>
      <c r="K63" s="46"/>
      <c r="L63" s="46"/>
      <c r="M63" s="47"/>
    </row>
    <row r="64" spans="1:15">
      <c r="I64" s="48"/>
      <c r="J64" s="44"/>
      <c r="K64" s="44"/>
      <c r="L64" s="44"/>
      <c r="M64" s="49"/>
    </row>
    <row r="65" spans="9:13">
      <c r="I65" s="48"/>
      <c r="J65" s="44"/>
      <c r="K65" s="44"/>
      <c r="L65" s="44"/>
      <c r="M65" s="49"/>
    </row>
    <row r="66" spans="9:13">
      <c r="I66" s="50"/>
      <c r="J66" s="51"/>
      <c r="K66" s="51"/>
      <c r="L66" s="51"/>
      <c r="M66" s="52"/>
    </row>
    <row r="74" spans="9:13">
      <c r="I74" s="53" t="s">
        <v>12</v>
      </c>
      <c r="J74" s="44"/>
      <c r="K74" s="44"/>
      <c r="L74" s="44"/>
      <c r="M74" s="44"/>
    </row>
  </sheetData>
  <mergeCells count="6">
    <mergeCell ref="I74:M74"/>
    <mergeCell ref="A17:R17"/>
    <mergeCell ref="A44:R44"/>
    <mergeCell ref="B58:E58"/>
    <mergeCell ref="A60:O60"/>
    <mergeCell ref="I63:M6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7A44E1-1C83-463D-AB2F-D180ABDF8474}">
  <sheetPr>
    <tabColor rgb="FF66FF33"/>
  </sheetPr>
  <dimension ref="A3:Q116"/>
  <sheetViews>
    <sheetView workbookViewId="0">
      <selection activeCell="I88" sqref="I88"/>
    </sheetView>
  </sheetViews>
  <sheetFormatPr baseColWidth="10" defaultRowHeight="12.75"/>
  <sheetData>
    <row r="3" spans="1:17">
      <c r="A3" s="5"/>
      <c r="B3" s="5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5"/>
    </row>
    <row r="4" spans="1:17">
      <c r="A4" s="5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</row>
    <row r="5" spans="1:17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</row>
    <row r="6" spans="1:17">
      <c r="A6" s="5"/>
      <c r="B6" s="5"/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5"/>
      <c r="O6" s="5"/>
      <c r="P6" s="5"/>
      <c r="Q6" s="5"/>
    </row>
    <row r="7" spans="1:17">
      <c r="A7" s="5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5"/>
    </row>
    <row r="8" spans="1:17">
      <c r="A8" s="5"/>
      <c r="B8" s="5"/>
      <c r="C8" s="5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5"/>
    </row>
    <row r="9" spans="1:17">
      <c r="A9" s="5"/>
      <c r="B9" s="5"/>
      <c r="C9" s="5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5"/>
    </row>
    <row r="10" spans="1:17">
      <c r="A10" s="5"/>
      <c r="B10" s="5"/>
      <c r="C10" s="5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</row>
    <row r="11" spans="1:17">
      <c r="A11" s="5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</row>
    <row r="12" spans="1:17">
      <c r="A12" s="5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</row>
    <row r="13" spans="1:17">
      <c r="A13" s="5"/>
      <c r="B13" s="5"/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</row>
    <row r="14" spans="1:17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</row>
    <row r="15" spans="1:17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</row>
    <row r="16" spans="1:17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</row>
    <row r="17" spans="1:17">
      <c r="A17" s="5"/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</row>
    <row r="18" spans="1:17">
      <c r="A18" s="5"/>
      <c r="B18" s="5"/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</row>
    <row r="19" spans="1:17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</row>
    <row r="20" spans="1:17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</row>
    <row r="21" spans="1:17">
      <c r="A21" s="5"/>
      <c r="B21" s="5"/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</row>
    <row r="22" spans="1:17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</row>
    <row r="23" spans="1:17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</row>
    <row r="24" spans="1:17">
      <c r="A24" s="5"/>
      <c r="B24" s="5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</row>
    <row r="25" spans="1:17">
      <c r="A25" s="5"/>
      <c r="B25" s="5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</row>
    <row r="26" spans="1:17">
      <c r="A26" s="5"/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</row>
    <row r="27" spans="1:17">
      <c r="A27" s="58" t="s">
        <v>3</v>
      </c>
      <c r="B27" s="59"/>
      <c r="C27" s="59"/>
      <c r="D27" s="59"/>
      <c r="E27" s="59"/>
      <c r="F27" s="59"/>
      <c r="G27" s="59"/>
      <c r="H27" s="59"/>
      <c r="I27" s="59"/>
      <c r="J27" s="59"/>
      <c r="K27" s="59"/>
      <c r="L27" s="59"/>
      <c r="M27" s="59"/>
      <c r="N27" s="59"/>
      <c r="O27" s="59"/>
      <c r="P27" s="59"/>
      <c r="Q27" s="59"/>
    </row>
    <row r="28" spans="1:17">
      <c r="A28" s="5"/>
      <c r="B28" s="5"/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</row>
    <row r="29" spans="1:17">
      <c r="A29" s="5"/>
      <c r="B29" s="5"/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</row>
    <row r="30" spans="1:17">
      <c r="A30" s="5"/>
      <c r="B30" s="5"/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</row>
    <row r="31" spans="1:17">
      <c r="A31" s="5"/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</row>
    <row r="32" spans="1:17">
      <c r="A32" s="5"/>
      <c r="B32" s="5"/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</row>
    <row r="33" spans="1:17">
      <c r="A33" s="5"/>
      <c r="B33" s="5"/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</row>
    <row r="34" spans="1:17">
      <c r="A34" s="5"/>
      <c r="B34" s="5"/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</row>
    <row r="35" spans="1:17">
      <c r="A35" s="5"/>
      <c r="B35" s="5"/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5"/>
    </row>
    <row r="36" spans="1:17">
      <c r="A36" s="5"/>
      <c r="B36" s="5"/>
      <c r="C36" s="5"/>
      <c r="D36" s="5"/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</row>
    <row r="37" spans="1:17">
      <c r="A37" s="5"/>
      <c r="B37" s="5"/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</row>
    <row r="38" spans="1:17">
      <c r="A38" s="5"/>
      <c r="B38" s="5"/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</row>
    <row r="39" spans="1:17">
      <c r="A39" s="5"/>
      <c r="B39" s="5"/>
      <c r="C39" s="5"/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</row>
    <row r="40" spans="1:17">
      <c r="A40" s="5"/>
      <c r="B40" s="5"/>
      <c r="C40" s="5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</row>
    <row r="41" spans="1:17">
      <c r="A41" s="5"/>
      <c r="B41" s="5"/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</row>
    <row r="42" spans="1:17">
      <c r="A42" s="5"/>
      <c r="B42" s="5"/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5"/>
    </row>
    <row r="43" spans="1:17">
      <c r="A43" s="5"/>
      <c r="B43" s="5"/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5"/>
    </row>
    <row r="44" spans="1:17">
      <c r="A44" s="5"/>
      <c r="B44" s="5"/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5"/>
    </row>
    <row r="45" spans="1:17">
      <c r="A45" s="5"/>
      <c r="B45" s="5"/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5"/>
    </row>
    <row r="46" spans="1:17" ht="63.75" customHeight="1">
      <c r="A46" s="5"/>
      <c r="B46" s="5"/>
      <c r="C46" s="5"/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5"/>
    </row>
    <row r="47" spans="1:17">
      <c r="A47" s="5"/>
      <c r="B47" s="5"/>
      <c r="C47" s="5"/>
      <c r="D47" s="5"/>
      <c r="E47" s="5"/>
      <c r="F47" s="5"/>
      <c r="G47" s="5"/>
      <c r="H47" s="5"/>
      <c r="I47" s="5"/>
      <c r="J47" s="5"/>
      <c r="K47" s="5"/>
      <c r="L47" s="5"/>
      <c r="M47" s="5"/>
      <c r="N47" s="5"/>
      <c r="O47" s="5"/>
      <c r="P47" s="5"/>
      <c r="Q47" s="5"/>
    </row>
    <row r="48" spans="1:17">
      <c r="A48" s="58" t="s">
        <v>4</v>
      </c>
      <c r="B48" s="59"/>
      <c r="C48" s="59"/>
      <c r="D48" s="59"/>
      <c r="E48" s="59"/>
      <c r="F48" s="59"/>
      <c r="G48" s="59"/>
      <c r="H48" s="59"/>
      <c r="I48" s="59"/>
      <c r="J48" s="59"/>
      <c r="K48" s="59"/>
      <c r="L48" s="59"/>
      <c r="M48" s="59"/>
      <c r="N48" s="59"/>
      <c r="O48" s="59"/>
      <c r="P48" s="59"/>
      <c r="Q48" s="59"/>
    </row>
    <row r="49" spans="1:17">
      <c r="A49" s="5"/>
      <c r="B49" s="5"/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5"/>
    </row>
    <row r="50" spans="1:17">
      <c r="A50" s="5"/>
      <c r="B50" s="5"/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5"/>
    </row>
    <row r="51" spans="1:17">
      <c r="A51" s="5"/>
      <c r="B51" s="5"/>
      <c r="C51" s="5"/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5"/>
    </row>
    <row r="52" spans="1:17">
      <c r="A52" s="5"/>
      <c r="B52" s="5"/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5"/>
    </row>
    <row r="53" spans="1:17">
      <c r="A53" s="5"/>
      <c r="B53" s="5"/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5"/>
    </row>
    <row r="54" spans="1:17">
      <c r="A54" s="5"/>
      <c r="B54" s="5"/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5"/>
    </row>
    <row r="55" spans="1:17">
      <c r="A55" s="5"/>
      <c r="B55" s="5"/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5"/>
    </row>
    <row r="56" spans="1:17">
      <c r="A56" s="5"/>
      <c r="B56" s="5"/>
      <c r="C56" s="5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5"/>
    </row>
    <row r="57" spans="1:17">
      <c r="A57" s="5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5"/>
    </row>
    <row r="58" spans="1:17">
      <c r="A58" s="5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5"/>
    </row>
    <row r="59" spans="1:17">
      <c r="A59" s="5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5"/>
    </row>
    <row r="60" spans="1:17">
      <c r="A60" s="5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</row>
    <row r="61" spans="1:17">
      <c r="A61" s="5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5"/>
    </row>
    <row r="62" spans="1:17">
      <c r="A62" s="5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</row>
    <row r="63" spans="1:17">
      <c r="A63" s="5"/>
      <c r="B63" s="5"/>
      <c r="C63" s="5"/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5"/>
    </row>
    <row r="64" spans="1:17">
      <c r="A64" s="5"/>
      <c r="B64" s="5"/>
      <c r="C64" s="5"/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</row>
    <row r="65" spans="1:17">
      <c r="A65" s="5"/>
      <c r="B65" s="5"/>
      <c r="C65" s="5"/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5"/>
    </row>
    <row r="66" spans="1:17">
      <c r="A66" s="5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</row>
    <row r="67" spans="1:17">
      <c r="A67" s="5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</row>
    <row r="68" spans="1:17">
      <c r="A68" s="5"/>
      <c r="B68" s="5"/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</row>
    <row r="69" spans="1:17" ht="53.25" customHeight="1">
      <c r="A69" s="5"/>
      <c r="B69" s="5"/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</row>
    <row r="70" spans="1:17">
      <c r="A70" s="58" t="s">
        <v>5</v>
      </c>
      <c r="B70" s="59"/>
      <c r="C70" s="59"/>
      <c r="D70" s="59"/>
      <c r="E70" s="59"/>
      <c r="F70" s="59"/>
      <c r="G70" s="59"/>
      <c r="H70" s="59"/>
      <c r="I70" s="59"/>
      <c r="J70" s="59"/>
      <c r="K70" s="59"/>
      <c r="L70" s="59"/>
      <c r="M70" s="59"/>
      <c r="N70" s="59"/>
      <c r="O70" s="59"/>
      <c r="P70" s="59"/>
      <c r="Q70" s="59"/>
    </row>
    <row r="71" spans="1:17">
      <c r="A71" s="5"/>
      <c r="B71" s="5"/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</row>
    <row r="72" spans="1:17">
      <c r="A72" s="5"/>
      <c r="B72" s="5"/>
      <c r="C72" s="5"/>
      <c r="D72" s="5"/>
      <c r="E72" s="5"/>
      <c r="F72" s="5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</row>
    <row r="73" spans="1:17">
      <c r="A73" s="5"/>
      <c r="B73" s="5"/>
      <c r="C73" s="5"/>
      <c r="D73" s="5"/>
      <c r="E73" s="5"/>
      <c r="F73" s="5"/>
      <c r="G73" s="5"/>
      <c r="H73" s="5"/>
      <c r="I73" s="28" t="s">
        <v>59</v>
      </c>
      <c r="J73" s="5"/>
      <c r="K73" s="5"/>
      <c r="L73" s="5"/>
      <c r="M73" s="5"/>
      <c r="N73" s="5"/>
      <c r="O73" s="5"/>
      <c r="P73" s="5"/>
      <c r="Q73" s="5"/>
    </row>
    <row r="74" spans="1:17">
      <c r="A74" s="5"/>
      <c r="B74" s="5"/>
      <c r="C74" s="5"/>
      <c r="D74" s="5"/>
      <c r="E74" s="5"/>
      <c r="F74" s="5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</row>
    <row r="75" spans="1:17">
      <c r="A75" s="5"/>
      <c r="B75" s="5"/>
      <c r="C75" s="5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</row>
    <row r="76" spans="1:17">
      <c r="A76" s="5"/>
      <c r="B76" s="5"/>
      <c r="C76" s="5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</row>
    <row r="77" spans="1:17">
      <c r="A77" s="5"/>
      <c r="B77" s="5"/>
      <c r="C77" s="5"/>
      <c r="D77" s="5"/>
      <c r="E77" s="5"/>
      <c r="F77" s="5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</row>
    <row r="78" spans="1:17">
      <c r="A78" s="5"/>
      <c r="B78" s="5"/>
      <c r="C78" s="5"/>
      <c r="D78" s="5"/>
      <c r="E78" s="5"/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</row>
    <row r="79" spans="1:17">
      <c r="A79" s="5"/>
      <c r="B79" s="5"/>
      <c r="C79" s="5"/>
      <c r="D79" s="5"/>
      <c r="E79" s="5"/>
      <c r="F79" s="5"/>
      <c r="G79" s="5"/>
      <c r="H79" s="5"/>
      <c r="I79" s="5"/>
      <c r="J79" s="5"/>
      <c r="K79" s="5"/>
      <c r="L79" s="5"/>
      <c r="M79" s="5"/>
      <c r="N79" s="5"/>
      <c r="O79" s="5"/>
      <c r="P79" s="5"/>
      <c r="Q79" s="5"/>
    </row>
    <row r="80" spans="1:17">
      <c r="A80" s="5"/>
      <c r="B80" s="5"/>
      <c r="C80" s="5"/>
      <c r="D80" s="5"/>
      <c r="E80" s="5"/>
      <c r="F80" s="5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</row>
    <row r="81" spans="1:17">
      <c r="A81" s="5"/>
      <c r="B81" s="5"/>
      <c r="C81" s="5"/>
      <c r="D81" s="5"/>
      <c r="E81" s="5"/>
      <c r="F81" s="5"/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</row>
    <row r="82" spans="1:17">
      <c r="A82" s="5"/>
      <c r="B82" s="5"/>
      <c r="C82" s="5"/>
      <c r="D82" s="5"/>
      <c r="E82" s="5"/>
      <c r="F82" s="5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</row>
    <row r="83" spans="1:17">
      <c r="A83" s="5"/>
      <c r="B83" s="5"/>
      <c r="C83" s="5"/>
      <c r="D83" s="5"/>
      <c r="E83" s="5"/>
      <c r="F83" s="5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</row>
    <row r="84" spans="1:17">
      <c r="A84" s="5"/>
      <c r="B84" s="5"/>
      <c r="C84" s="5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5"/>
      <c r="Q84" s="5"/>
    </row>
    <row r="85" spans="1:17">
      <c r="A85" s="5"/>
      <c r="B85" s="5"/>
      <c r="C85" s="5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5"/>
      <c r="Q85" s="5"/>
    </row>
    <row r="86" spans="1:17">
      <c r="A86" s="5"/>
      <c r="B86" s="5"/>
      <c r="C86" s="5"/>
      <c r="D86" s="5"/>
      <c r="E86" s="5"/>
      <c r="F86" s="5"/>
      <c r="G86" s="5"/>
      <c r="H86" s="5"/>
      <c r="I86" s="5"/>
      <c r="J86" s="5"/>
      <c r="K86" s="5"/>
      <c r="L86" s="5"/>
      <c r="M86" s="5"/>
      <c r="N86" s="5"/>
      <c r="O86" s="5"/>
      <c r="P86" s="5"/>
      <c r="Q86" s="5"/>
    </row>
    <row r="87" spans="1:17">
      <c r="A87" s="5"/>
      <c r="B87" s="5"/>
      <c r="C87" s="5"/>
      <c r="D87" s="5"/>
      <c r="E87" s="5"/>
      <c r="F87" s="5"/>
      <c r="G87" s="5"/>
      <c r="H87" s="5"/>
      <c r="I87" s="5"/>
      <c r="J87" s="5"/>
      <c r="K87" s="5"/>
      <c r="L87" s="5"/>
      <c r="M87" s="5"/>
      <c r="N87" s="5"/>
      <c r="O87" s="5"/>
      <c r="P87" s="5"/>
      <c r="Q87" s="5"/>
    </row>
    <row r="88" spans="1:17">
      <c r="A88" s="5"/>
      <c r="B88" s="5"/>
      <c r="C88" s="5"/>
      <c r="D88" s="5"/>
      <c r="E88" s="5"/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</row>
    <row r="89" spans="1:17">
      <c r="A89" s="5"/>
      <c r="B89" s="5"/>
      <c r="C89" s="5"/>
      <c r="D89" s="5"/>
      <c r="E89" s="5"/>
      <c r="F89" s="5"/>
      <c r="G89" s="5"/>
      <c r="H89" s="5"/>
      <c r="I89" s="5"/>
      <c r="J89" s="5"/>
      <c r="K89" s="5"/>
      <c r="L89" s="5"/>
      <c r="M89" s="5"/>
      <c r="N89" s="5"/>
      <c r="O89" s="5"/>
      <c r="P89" s="5"/>
      <c r="Q89" s="5"/>
    </row>
    <row r="90" spans="1:17">
      <c r="A90" s="5"/>
      <c r="B90" s="5"/>
      <c r="C90" s="5"/>
      <c r="D90" s="5"/>
      <c r="E90" s="5"/>
      <c r="F90" s="5"/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</row>
    <row r="91" spans="1:17">
      <c r="A91" s="5"/>
      <c r="B91" s="5"/>
      <c r="C91" s="5"/>
      <c r="D91" s="5"/>
      <c r="E91" s="5"/>
      <c r="F91" s="5"/>
      <c r="G91" s="5"/>
      <c r="H91" s="5"/>
      <c r="I91" s="5"/>
      <c r="J91" s="5"/>
      <c r="K91" s="5"/>
      <c r="L91" s="5"/>
      <c r="M91" s="5"/>
      <c r="N91" s="5"/>
      <c r="O91" s="5"/>
      <c r="P91" s="5"/>
      <c r="Q91" s="5"/>
    </row>
    <row r="92" spans="1:17">
      <c r="A92" s="5"/>
      <c r="B92" s="5"/>
      <c r="C92" s="5"/>
      <c r="D92" s="5"/>
      <c r="E92" s="5"/>
      <c r="F92" s="5"/>
      <c r="G92" s="5"/>
      <c r="H92" s="5"/>
      <c r="I92" s="5"/>
      <c r="J92" s="5"/>
      <c r="K92" s="5"/>
      <c r="L92" s="5"/>
      <c r="M92" s="5"/>
      <c r="N92" s="5"/>
      <c r="O92" s="5"/>
      <c r="P92" s="5"/>
      <c r="Q92" s="5"/>
    </row>
    <row r="93" spans="1:17">
      <c r="A93" s="5"/>
      <c r="B93" s="5"/>
      <c r="C93" s="5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5"/>
      <c r="Q93" s="5"/>
    </row>
    <row r="94" spans="1:17">
      <c r="A94" s="5"/>
      <c r="B94" s="5"/>
      <c r="C94" s="5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5"/>
      <c r="Q94" s="5"/>
    </row>
    <row r="95" spans="1:17">
      <c r="A95" s="5"/>
      <c r="B95" s="5"/>
      <c r="C95" s="5"/>
      <c r="D95" s="5"/>
      <c r="E95" s="5"/>
      <c r="F95" s="5"/>
      <c r="G95" s="5"/>
      <c r="H95" s="5"/>
      <c r="I95" s="5"/>
      <c r="J95" s="5"/>
      <c r="K95" s="5"/>
      <c r="L95" s="5"/>
      <c r="M95" s="5"/>
      <c r="N95" s="5"/>
      <c r="O95" s="5"/>
      <c r="P95" s="5"/>
      <c r="Q95" s="5"/>
    </row>
    <row r="96" spans="1:17">
      <c r="A96" s="5"/>
      <c r="B96" s="5"/>
      <c r="C96" s="5"/>
      <c r="D96" s="5"/>
      <c r="E96" s="5"/>
      <c r="F96" s="5"/>
      <c r="G96" s="5"/>
      <c r="H96" s="5"/>
      <c r="I96" s="5"/>
      <c r="J96" s="5"/>
      <c r="K96" s="5"/>
      <c r="L96" s="5"/>
      <c r="M96" s="5"/>
      <c r="N96" s="5"/>
      <c r="O96" s="5"/>
      <c r="P96" s="5"/>
      <c r="Q96" s="5"/>
    </row>
    <row r="97" spans="1:17">
      <c r="A97" s="5"/>
      <c r="B97" s="5"/>
      <c r="C97" s="5"/>
      <c r="D97" s="5"/>
      <c r="E97" s="5"/>
      <c r="F97" s="5"/>
      <c r="G97" s="5"/>
      <c r="H97" s="5"/>
      <c r="I97" s="5"/>
      <c r="J97" s="5"/>
      <c r="K97" s="5"/>
      <c r="L97" s="5"/>
      <c r="M97" s="5"/>
      <c r="N97" s="5"/>
      <c r="O97" s="5"/>
      <c r="P97" s="5"/>
      <c r="Q97" s="5"/>
    </row>
    <row r="98" spans="1:17">
      <c r="A98" s="5"/>
      <c r="B98" s="5"/>
      <c r="C98" s="5"/>
      <c r="D98" s="5"/>
      <c r="E98" s="5"/>
      <c r="F98" s="5"/>
      <c r="G98" s="5"/>
      <c r="H98" s="5"/>
      <c r="I98" s="5"/>
      <c r="J98" s="5"/>
      <c r="K98" s="5"/>
      <c r="L98" s="5"/>
      <c r="M98" s="5"/>
      <c r="N98" s="5"/>
      <c r="O98" s="5"/>
      <c r="P98" s="5"/>
      <c r="Q98" s="5"/>
    </row>
    <row r="99" spans="1:17">
      <c r="A99" s="5"/>
      <c r="B99" s="5"/>
      <c r="C99" s="5"/>
      <c r="D99" s="5"/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</row>
    <row r="100" spans="1:17">
      <c r="A100" s="5"/>
      <c r="B100" s="5"/>
      <c r="C100" s="5"/>
      <c r="D100" s="5"/>
      <c r="E100" s="5"/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</row>
    <row r="101" spans="1:17">
      <c r="A101" s="5"/>
      <c r="B101" s="5"/>
      <c r="C101" s="5"/>
      <c r="D101" s="5"/>
      <c r="E101" s="5"/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</row>
    <row r="102" spans="1:17">
      <c r="A102" s="5"/>
      <c r="B102" s="5"/>
      <c r="C102" s="5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</row>
    <row r="103" spans="1:17">
      <c r="A103" s="5"/>
      <c r="B103" s="5"/>
      <c r="C103" s="5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</row>
    <row r="104" spans="1:17">
      <c r="A104" s="5"/>
      <c r="B104" s="5"/>
      <c r="C104" s="5"/>
      <c r="D104" s="5"/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</row>
    <row r="105" spans="1:17">
      <c r="A105" s="5"/>
      <c r="B105" s="5"/>
      <c r="C105" s="5"/>
      <c r="D105" s="5"/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</row>
    <row r="106" spans="1:17">
      <c r="A106" s="5"/>
      <c r="B106" s="5"/>
      <c r="C106" s="5"/>
      <c r="D106" s="5"/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</row>
    <row r="107" spans="1:17">
      <c r="A107" s="5"/>
      <c r="B107" s="5"/>
      <c r="C107" s="5"/>
      <c r="D107" s="5"/>
      <c r="E107" s="5"/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</row>
    <row r="108" spans="1:17">
      <c r="A108" s="5"/>
      <c r="B108" s="5"/>
      <c r="C108" s="5"/>
      <c r="D108" s="5"/>
      <c r="E108" s="5"/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</row>
    <row r="109" spans="1:17">
      <c r="A109" s="5"/>
      <c r="B109" s="5"/>
      <c r="C109" s="5"/>
      <c r="D109" s="5"/>
      <c r="E109" s="5"/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</row>
    <row r="110" spans="1:17">
      <c r="A110" s="5"/>
      <c r="B110" s="5"/>
      <c r="C110" s="5"/>
      <c r="D110" s="5"/>
      <c r="E110" s="5"/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</row>
    <row r="111" spans="1:17">
      <c r="A111" s="5"/>
      <c r="B111" s="5"/>
      <c r="C111" s="5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</row>
    <row r="112" spans="1:17">
      <c r="A112" s="5"/>
      <c r="B112" s="5"/>
      <c r="C112" s="5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</row>
    <row r="113" spans="1:17">
      <c r="A113" s="5"/>
      <c r="B113" s="5"/>
      <c r="C113" s="5"/>
      <c r="D113" s="5"/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</row>
    <row r="114" spans="1:17">
      <c r="A114" s="5"/>
      <c r="B114" s="5"/>
      <c r="C114" s="5"/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</row>
    <row r="115" spans="1:17">
      <c r="A115" s="5"/>
      <c r="B115" s="5"/>
      <c r="C115" s="5"/>
      <c r="D115" s="5"/>
      <c r="E115" s="5"/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</row>
    <row r="116" spans="1:17">
      <c r="A116" s="5"/>
      <c r="B116" s="5"/>
      <c r="C116" s="5"/>
      <c r="D116" s="5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</row>
  </sheetData>
  <mergeCells count="3">
    <mergeCell ref="A27:Q27"/>
    <mergeCell ref="A48:Q48"/>
    <mergeCell ref="A70:Q70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326D93-96EB-4AB3-B581-C906C9A5DC50}">
  <sheetPr>
    <tabColor rgb="FF66FF33"/>
  </sheetPr>
  <dimension ref="A3:R20"/>
  <sheetViews>
    <sheetView workbookViewId="0">
      <selection activeCell="I24" sqref="I24"/>
    </sheetView>
  </sheetViews>
  <sheetFormatPr baseColWidth="10" defaultRowHeight="12.75"/>
  <cols>
    <col min="10" max="10" width="16.5703125" customWidth="1"/>
    <col min="11" max="11" width="16" customWidth="1"/>
  </cols>
  <sheetData>
    <row r="3" spans="1:18" ht="18">
      <c r="A3" s="4"/>
      <c r="B3" s="4" t="s">
        <v>29</v>
      </c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18">
      <c r="A4" s="5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</row>
    <row r="5" spans="1:18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</row>
    <row r="6" spans="1:18" ht="18">
      <c r="A6" s="5"/>
      <c r="B6" s="60" t="s">
        <v>60</v>
      </c>
      <c r="C6" s="60"/>
      <c r="D6" s="60"/>
      <c r="E6" s="60"/>
      <c r="F6" s="60"/>
      <c r="G6" s="60"/>
      <c r="H6" s="60"/>
      <c r="I6" s="60"/>
      <c r="J6" s="60"/>
      <c r="K6" s="60"/>
      <c r="L6" s="60"/>
      <c r="M6" s="60"/>
      <c r="N6" s="60"/>
      <c r="O6" s="5"/>
      <c r="P6" s="5"/>
      <c r="Q6" s="5"/>
      <c r="R6" s="5"/>
    </row>
    <row r="7" spans="1:18" ht="18">
      <c r="A7" s="5"/>
      <c r="B7" s="29"/>
      <c r="C7" s="29"/>
      <c r="D7" s="29"/>
      <c r="E7" s="29"/>
      <c r="F7" s="30"/>
      <c r="G7" s="29"/>
      <c r="H7" s="29"/>
      <c r="I7" s="29"/>
      <c r="J7" s="29"/>
      <c r="K7" s="29"/>
      <c r="L7" s="29"/>
      <c r="M7" s="29"/>
      <c r="N7" s="29"/>
      <c r="O7" s="5"/>
      <c r="P7" s="5"/>
      <c r="Q7" s="5"/>
      <c r="R7" s="5"/>
    </row>
    <row r="8" spans="1:18" ht="18">
      <c r="A8" s="5"/>
      <c r="B8" s="60" t="s">
        <v>61</v>
      </c>
      <c r="C8" s="60"/>
      <c r="D8" s="60"/>
      <c r="E8" s="60"/>
      <c r="F8" s="60"/>
      <c r="G8" s="60"/>
      <c r="H8" s="60"/>
      <c r="I8" s="60"/>
      <c r="J8" s="60"/>
      <c r="K8" s="60"/>
      <c r="L8" s="60"/>
      <c r="M8" s="60"/>
      <c r="N8" s="60"/>
      <c r="O8" s="5"/>
      <c r="P8" s="5"/>
      <c r="Q8" s="5"/>
      <c r="R8" s="5"/>
    </row>
    <row r="9" spans="1:18" ht="18">
      <c r="A9" s="5"/>
      <c r="B9" s="31"/>
      <c r="C9" s="31"/>
      <c r="D9" s="31"/>
      <c r="E9" s="31"/>
      <c r="F9" s="31"/>
      <c r="G9" s="31"/>
      <c r="H9" s="31"/>
      <c r="I9" s="31"/>
      <c r="J9" s="31"/>
      <c r="K9" s="31"/>
      <c r="L9" s="31"/>
      <c r="M9" s="31"/>
      <c r="N9" s="31"/>
      <c r="O9" s="5"/>
      <c r="P9" s="5"/>
      <c r="Q9" s="5"/>
      <c r="R9" s="5"/>
    </row>
    <row r="10" spans="1:18" ht="15">
      <c r="A10" s="20"/>
      <c r="B10" s="21" t="s">
        <v>43</v>
      </c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</row>
    <row r="11" spans="1:18" ht="18">
      <c r="A11" s="5"/>
      <c r="B11" s="30"/>
      <c r="C11" s="29"/>
      <c r="D11" s="29"/>
      <c r="E11" s="29"/>
      <c r="F11" s="29"/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</row>
    <row r="12" spans="1:18" ht="18">
      <c r="A12" s="5" t="s">
        <v>62</v>
      </c>
      <c r="B12" s="32" t="s">
        <v>63</v>
      </c>
      <c r="C12" s="29"/>
      <c r="D12" s="29"/>
      <c r="E12" s="29" t="s">
        <v>64</v>
      </c>
      <c r="F12" s="29" t="s">
        <v>65</v>
      </c>
      <c r="G12" s="5"/>
      <c r="H12" s="5" t="s">
        <v>66</v>
      </c>
      <c r="I12" s="5"/>
      <c r="J12" s="5" t="s">
        <v>67</v>
      </c>
      <c r="K12" s="5"/>
      <c r="L12" s="5" t="s">
        <v>68</v>
      </c>
      <c r="M12" s="5"/>
      <c r="N12" s="5" t="s">
        <v>69</v>
      </c>
      <c r="O12" s="5"/>
      <c r="P12" s="5"/>
      <c r="Q12" s="5"/>
      <c r="R12" s="33" t="s">
        <v>70</v>
      </c>
    </row>
    <row r="13" spans="1:18" ht="23.25">
      <c r="A13" s="5"/>
      <c r="B13" s="34"/>
      <c r="C13" s="29"/>
      <c r="D13" s="29"/>
      <c r="E13" s="29" t="s">
        <v>56</v>
      </c>
      <c r="F13" s="29" t="s">
        <v>71</v>
      </c>
      <c r="G13" s="5"/>
      <c r="H13" s="5" t="s">
        <v>72</v>
      </c>
      <c r="I13" s="5"/>
      <c r="J13" s="5"/>
      <c r="K13" s="5"/>
      <c r="L13" s="5"/>
      <c r="M13" s="5"/>
      <c r="N13" s="5"/>
      <c r="O13" s="5"/>
      <c r="P13" s="5"/>
      <c r="Q13" s="5"/>
      <c r="R13" s="5" t="s">
        <v>73</v>
      </c>
    </row>
    <row r="14" spans="1:18" ht="18">
      <c r="A14" s="5"/>
      <c r="B14" s="35"/>
      <c r="C14" s="29"/>
      <c r="D14" s="29"/>
      <c r="E14" s="29"/>
      <c r="F14" s="29"/>
      <c r="G14" s="5"/>
      <c r="H14" s="5"/>
      <c r="I14" s="5"/>
      <c r="J14" s="5"/>
      <c r="K14" s="5"/>
      <c r="L14" s="5"/>
      <c r="M14" s="5"/>
      <c r="N14" s="5"/>
      <c r="O14" s="5"/>
      <c r="P14" s="5"/>
      <c r="Q14" s="33" t="s">
        <v>74</v>
      </c>
      <c r="R14" s="36">
        <v>61</v>
      </c>
    </row>
    <row r="15" spans="1:18" ht="18">
      <c r="A15" s="5" t="s">
        <v>75</v>
      </c>
      <c r="B15" s="35"/>
      <c r="C15" s="5"/>
      <c r="D15" s="32" t="s">
        <v>76</v>
      </c>
      <c r="E15" s="5"/>
      <c r="F15" s="5"/>
      <c r="G15" s="5"/>
      <c r="H15" s="5"/>
      <c r="I15" s="5"/>
      <c r="J15" s="5"/>
      <c r="K15" s="33" t="s">
        <v>77</v>
      </c>
      <c r="L15" s="5"/>
      <c r="M15" s="5"/>
      <c r="N15" s="5"/>
      <c r="O15" s="5"/>
      <c r="P15" s="5"/>
      <c r="Q15" s="33" t="s">
        <v>78</v>
      </c>
      <c r="R15" s="37">
        <v>93.9</v>
      </c>
    </row>
    <row r="16" spans="1:18">
      <c r="A16" s="5"/>
      <c r="B16" s="5"/>
      <c r="C16" s="5"/>
      <c r="D16" s="5"/>
      <c r="E16" s="5"/>
      <c r="F16" s="5"/>
      <c r="G16" s="5"/>
      <c r="H16" s="5"/>
      <c r="I16" s="5"/>
      <c r="J16" s="5"/>
      <c r="K16" s="5" t="s">
        <v>79</v>
      </c>
      <c r="L16" s="5"/>
      <c r="M16" s="5"/>
      <c r="N16" s="5"/>
      <c r="O16" s="5"/>
      <c r="P16" s="5"/>
      <c r="Q16" s="5"/>
      <c r="R16" s="5"/>
    </row>
    <row r="17" spans="1:18">
      <c r="A17" s="5"/>
      <c r="B17" s="5"/>
      <c r="C17" s="5"/>
      <c r="D17" s="5"/>
      <c r="E17" s="5"/>
      <c r="F17" s="5"/>
      <c r="G17" s="5"/>
      <c r="H17" s="5"/>
      <c r="I17" s="5"/>
      <c r="J17" s="33" t="s">
        <v>74</v>
      </c>
      <c r="K17" s="36">
        <v>65</v>
      </c>
      <c r="L17" s="5"/>
      <c r="M17" s="5"/>
      <c r="N17" s="5"/>
      <c r="O17" s="5"/>
      <c r="P17" s="5"/>
      <c r="Q17" s="5"/>
      <c r="R17" s="5"/>
    </row>
    <row r="18" spans="1:18">
      <c r="A18" s="5"/>
      <c r="B18" s="5"/>
      <c r="C18" s="5"/>
      <c r="D18" s="5"/>
      <c r="E18" s="5"/>
      <c r="F18" s="5"/>
      <c r="G18" s="5"/>
      <c r="H18" s="5"/>
      <c r="I18" s="5"/>
      <c r="J18" s="33" t="s">
        <v>78</v>
      </c>
      <c r="K18" s="37">
        <f>100-0.1*K17</f>
        <v>93.5</v>
      </c>
      <c r="L18" s="5"/>
      <c r="M18" s="5"/>
      <c r="N18" s="5"/>
      <c r="O18" s="5"/>
      <c r="P18" s="5"/>
      <c r="Q18" s="5"/>
      <c r="R18" s="5"/>
    </row>
    <row r="19" spans="1:18">
      <c r="A19" s="5"/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</row>
    <row r="20" spans="1:18">
      <c r="A20" s="5"/>
      <c r="B20" s="5"/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</row>
  </sheetData>
  <mergeCells count="2">
    <mergeCell ref="B6:N6"/>
    <mergeCell ref="B8:N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66FF33"/>
    <outlinePr summaryBelow="0" summaryRight="0"/>
  </sheetPr>
  <dimension ref="A26:Q34"/>
  <sheetViews>
    <sheetView topLeftCell="A25" workbookViewId="0">
      <selection activeCell="L22" sqref="L22"/>
    </sheetView>
  </sheetViews>
  <sheetFormatPr baseColWidth="10" defaultColWidth="12.5703125" defaultRowHeight="15.75" customHeight="1"/>
  <sheetData>
    <row r="26" spans="1:17">
      <c r="A26" s="43" t="s">
        <v>3</v>
      </c>
      <c r="B26" s="44"/>
      <c r="C26" s="44"/>
      <c r="D26" s="44"/>
      <c r="E26" s="44"/>
      <c r="F26" s="44"/>
      <c r="G26" s="44"/>
      <c r="H26" s="44"/>
      <c r="I26" s="44"/>
      <c r="J26" s="44"/>
      <c r="K26" s="44"/>
      <c r="L26" s="44"/>
      <c r="M26" s="44"/>
      <c r="N26" s="44"/>
      <c r="O26" s="44"/>
      <c r="P26" s="44"/>
      <c r="Q26" s="44"/>
    </row>
    <row r="28" spans="1:17">
      <c r="B28" s="2"/>
      <c r="C28" s="54" t="s">
        <v>13</v>
      </c>
      <c r="D28" s="56"/>
      <c r="E28" s="54" t="s">
        <v>14</v>
      </c>
      <c r="F28" s="56"/>
      <c r="G28" s="54" t="s">
        <v>15</v>
      </c>
      <c r="H28" s="56"/>
      <c r="I28" s="54" t="s">
        <v>16</v>
      </c>
      <c r="J28" s="56"/>
    </row>
    <row r="29" spans="1:17">
      <c r="B29" s="1" t="s">
        <v>17</v>
      </c>
      <c r="C29" s="54">
        <v>1</v>
      </c>
      <c r="D29" s="56"/>
      <c r="E29" s="54">
        <v>80</v>
      </c>
      <c r="F29" s="56"/>
      <c r="G29" s="54">
        <f t="shared" ref="G29:G31" si="0">E29^2</f>
        <v>6400</v>
      </c>
      <c r="H29" s="56"/>
      <c r="I29" s="54">
        <f t="shared" ref="I29:I31" si="1">G29*C29</f>
        <v>6400</v>
      </c>
      <c r="J29" s="56"/>
    </row>
    <row r="30" spans="1:17">
      <c r="B30" s="1" t="s">
        <v>18</v>
      </c>
      <c r="C30" s="54">
        <v>5</v>
      </c>
      <c r="D30" s="56"/>
      <c r="E30" s="54">
        <v>2</v>
      </c>
      <c r="F30" s="56"/>
      <c r="G30" s="54">
        <f t="shared" si="0"/>
        <v>4</v>
      </c>
      <c r="H30" s="56"/>
      <c r="I30" s="54">
        <f t="shared" si="1"/>
        <v>20</v>
      </c>
      <c r="J30" s="56"/>
    </row>
    <row r="31" spans="1:17">
      <c r="B31" s="1" t="s">
        <v>19</v>
      </c>
      <c r="C31" s="54">
        <v>10</v>
      </c>
      <c r="D31" s="56"/>
      <c r="E31" s="54">
        <v>1</v>
      </c>
      <c r="F31" s="56"/>
      <c r="G31" s="54">
        <f t="shared" si="0"/>
        <v>1</v>
      </c>
      <c r="H31" s="56"/>
      <c r="I31" s="54">
        <f t="shared" si="1"/>
        <v>10</v>
      </c>
      <c r="J31" s="56"/>
    </row>
    <row r="32" spans="1:17">
      <c r="I32" s="61">
        <f>SUM(I27:I31)</f>
        <v>6430</v>
      </c>
      <c r="J32" s="56"/>
      <c r="K32" s="53" t="s">
        <v>20</v>
      </c>
      <c r="L32" s="44"/>
    </row>
    <row r="34" spans="8:12">
      <c r="H34" s="54" t="s">
        <v>21</v>
      </c>
      <c r="I34" s="55"/>
      <c r="J34" s="55"/>
      <c r="K34" s="55"/>
      <c r="L34" s="56"/>
    </row>
  </sheetData>
  <mergeCells count="20">
    <mergeCell ref="I32:J32"/>
    <mergeCell ref="K32:L32"/>
    <mergeCell ref="H34:L34"/>
    <mergeCell ref="G29:H29"/>
    <mergeCell ref="I29:J29"/>
    <mergeCell ref="G30:H30"/>
    <mergeCell ref="I30:J30"/>
    <mergeCell ref="C29:D29"/>
    <mergeCell ref="E29:F29"/>
    <mergeCell ref="E31:F31"/>
    <mergeCell ref="G31:H31"/>
    <mergeCell ref="I31:J31"/>
    <mergeCell ref="C30:D30"/>
    <mergeCell ref="E30:F30"/>
    <mergeCell ref="C31:D31"/>
    <mergeCell ref="A26:Q26"/>
    <mergeCell ref="C28:D28"/>
    <mergeCell ref="E28:F28"/>
    <mergeCell ref="G28:H28"/>
    <mergeCell ref="I28:J28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66FF33"/>
    <outlinePr summaryBelow="0" summaryRight="0"/>
  </sheetPr>
  <dimension ref="A13:P31"/>
  <sheetViews>
    <sheetView workbookViewId="0">
      <selection activeCell="L18" sqref="L18"/>
    </sheetView>
  </sheetViews>
  <sheetFormatPr baseColWidth="10" defaultColWidth="12.5703125" defaultRowHeight="15.75" customHeight="1"/>
  <cols>
    <col min="2" max="2" width="22.7109375" customWidth="1"/>
  </cols>
  <sheetData>
    <row r="13" spans="1:16">
      <c r="A13" s="43" t="s">
        <v>3</v>
      </c>
      <c r="B13" s="44"/>
      <c r="C13" s="44"/>
      <c r="D13" s="44"/>
      <c r="E13" s="44"/>
      <c r="F13" s="44"/>
      <c r="G13" s="44"/>
      <c r="H13" s="44"/>
      <c r="I13" s="44"/>
      <c r="J13" s="44"/>
      <c r="K13" s="44"/>
      <c r="L13" s="44"/>
      <c r="M13" s="44"/>
      <c r="N13" s="44"/>
      <c r="O13" s="44"/>
      <c r="P13" s="44"/>
    </row>
    <row r="15" spans="1:16">
      <c r="B15" s="2"/>
      <c r="C15" s="54" t="s">
        <v>14</v>
      </c>
      <c r="D15" s="56"/>
      <c r="E15" s="54" t="s">
        <v>15</v>
      </c>
      <c r="F15" s="56"/>
      <c r="G15" s="54" t="s">
        <v>16</v>
      </c>
      <c r="H15" s="56"/>
    </row>
    <row r="16" spans="1:16">
      <c r="B16" s="1" t="s">
        <v>17</v>
      </c>
      <c r="C16" s="54">
        <v>14</v>
      </c>
      <c r="D16" s="56"/>
      <c r="E16" s="54">
        <f t="shared" ref="E16:E20" si="0">C16^2</f>
        <v>196</v>
      </c>
      <c r="F16" s="56"/>
      <c r="G16" s="54">
        <f t="shared" ref="G16:G20" si="1">E16</f>
        <v>196</v>
      </c>
      <c r="H16" s="56"/>
    </row>
    <row r="17" spans="1:16">
      <c r="B17" s="1" t="s">
        <v>22</v>
      </c>
      <c r="C17" s="54">
        <v>16</v>
      </c>
      <c r="D17" s="56"/>
      <c r="E17" s="54">
        <f t="shared" si="0"/>
        <v>256</v>
      </c>
      <c r="F17" s="56"/>
      <c r="G17" s="54">
        <f t="shared" si="1"/>
        <v>256</v>
      </c>
      <c r="H17" s="56"/>
    </row>
    <row r="18" spans="1:16">
      <c r="B18" s="1" t="s">
        <v>23</v>
      </c>
      <c r="C18" s="54">
        <v>20</v>
      </c>
      <c r="D18" s="56"/>
      <c r="E18" s="54">
        <f t="shared" si="0"/>
        <v>400</v>
      </c>
      <c r="F18" s="56"/>
      <c r="G18" s="54">
        <f t="shared" si="1"/>
        <v>400</v>
      </c>
      <c r="H18" s="56"/>
    </row>
    <row r="19" spans="1:16">
      <c r="B19" s="1" t="s">
        <v>24</v>
      </c>
      <c r="C19" s="54">
        <v>25</v>
      </c>
      <c r="D19" s="56"/>
      <c r="E19" s="54">
        <f t="shared" si="0"/>
        <v>625</v>
      </c>
      <c r="F19" s="56"/>
      <c r="G19" s="54">
        <f t="shared" si="1"/>
        <v>625</v>
      </c>
      <c r="H19" s="56"/>
      <c r="I19" s="3"/>
      <c r="J19" s="3"/>
    </row>
    <row r="20" spans="1:16">
      <c r="B20" s="1" t="s">
        <v>25</v>
      </c>
      <c r="C20" s="54">
        <v>25</v>
      </c>
      <c r="D20" s="56"/>
      <c r="E20" s="54">
        <f t="shared" si="0"/>
        <v>625</v>
      </c>
      <c r="F20" s="56"/>
      <c r="G20" s="54">
        <f t="shared" si="1"/>
        <v>625</v>
      </c>
      <c r="H20" s="56"/>
    </row>
    <row r="21" spans="1:16">
      <c r="G21" s="61">
        <f>SUM(G16:G20)</f>
        <v>2102</v>
      </c>
      <c r="H21" s="56"/>
      <c r="I21" s="62" t="s">
        <v>26</v>
      </c>
      <c r="J21" s="56"/>
    </row>
    <row r="24" spans="1:16">
      <c r="A24" s="43" t="s">
        <v>27</v>
      </c>
      <c r="B24" s="44"/>
      <c r="C24" s="44"/>
      <c r="D24" s="44"/>
      <c r="E24" s="44"/>
      <c r="F24" s="44"/>
      <c r="G24" s="44"/>
      <c r="H24" s="44"/>
      <c r="I24" s="44"/>
      <c r="J24" s="44"/>
      <c r="K24" s="44"/>
      <c r="L24" s="44"/>
      <c r="M24" s="44"/>
      <c r="N24" s="44"/>
      <c r="O24" s="44"/>
      <c r="P24" s="44"/>
    </row>
    <row r="26" spans="1:16">
      <c r="B26" s="2"/>
      <c r="C26" s="54" t="s">
        <v>14</v>
      </c>
      <c r="D26" s="56"/>
      <c r="E26" s="54" t="s">
        <v>15</v>
      </c>
      <c r="F26" s="56"/>
      <c r="G26" s="54" t="s">
        <v>16</v>
      </c>
      <c r="H26" s="56"/>
    </row>
    <row r="27" spans="1:16">
      <c r="B27" s="1" t="s">
        <v>17</v>
      </c>
      <c r="C27" s="54">
        <v>14</v>
      </c>
      <c r="D27" s="56"/>
      <c r="E27" s="54">
        <f t="shared" ref="E27:E30" si="2">C27^2</f>
        <v>196</v>
      </c>
      <c r="F27" s="56"/>
      <c r="G27" s="54">
        <f t="shared" ref="G27:G30" si="3">E27</f>
        <v>196</v>
      </c>
      <c r="H27" s="56"/>
    </row>
    <row r="28" spans="1:16">
      <c r="B28" s="1" t="s">
        <v>22</v>
      </c>
      <c r="C28" s="54">
        <v>16</v>
      </c>
      <c r="D28" s="56"/>
      <c r="E28" s="54">
        <f t="shared" si="2"/>
        <v>256</v>
      </c>
      <c r="F28" s="56"/>
      <c r="G28" s="54">
        <f t="shared" si="3"/>
        <v>256</v>
      </c>
      <c r="H28" s="56"/>
    </row>
    <row r="29" spans="1:16">
      <c r="B29" s="1" t="s">
        <v>23</v>
      </c>
      <c r="C29" s="54">
        <v>20</v>
      </c>
      <c r="D29" s="56"/>
      <c r="E29" s="54">
        <f t="shared" si="2"/>
        <v>400</v>
      </c>
      <c r="F29" s="56"/>
      <c r="G29" s="54">
        <f t="shared" si="3"/>
        <v>400</v>
      </c>
      <c r="H29" s="56"/>
    </row>
    <row r="30" spans="1:16">
      <c r="B30" s="1" t="s">
        <v>28</v>
      </c>
      <c r="C30" s="54">
        <v>50</v>
      </c>
      <c r="D30" s="56"/>
      <c r="E30" s="54">
        <f t="shared" si="2"/>
        <v>2500</v>
      </c>
      <c r="F30" s="56"/>
      <c r="G30" s="54">
        <f t="shared" si="3"/>
        <v>2500</v>
      </c>
      <c r="H30" s="56"/>
    </row>
    <row r="31" spans="1:16">
      <c r="G31" s="61">
        <f>SUM(G27:G30)</f>
        <v>3352</v>
      </c>
      <c r="H31" s="56"/>
      <c r="I31" s="62" t="s">
        <v>20</v>
      </c>
      <c r="J31" s="56"/>
    </row>
  </sheetData>
  <mergeCells count="39">
    <mergeCell ref="E28:F28"/>
    <mergeCell ref="G28:H28"/>
    <mergeCell ref="G31:H31"/>
    <mergeCell ref="I31:J31"/>
    <mergeCell ref="C28:D28"/>
    <mergeCell ref="C29:D29"/>
    <mergeCell ref="E29:F29"/>
    <mergeCell ref="G29:H29"/>
    <mergeCell ref="C30:D30"/>
    <mergeCell ref="E30:F30"/>
    <mergeCell ref="G30:H30"/>
    <mergeCell ref="A24:P24"/>
    <mergeCell ref="C26:D26"/>
    <mergeCell ref="E26:F26"/>
    <mergeCell ref="G26:H26"/>
    <mergeCell ref="C27:D27"/>
    <mergeCell ref="E27:F27"/>
    <mergeCell ref="G27:H27"/>
    <mergeCell ref="C20:D20"/>
    <mergeCell ref="E20:F20"/>
    <mergeCell ref="G20:H20"/>
    <mergeCell ref="G21:H21"/>
    <mergeCell ref="I21:J21"/>
    <mergeCell ref="E19:F19"/>
    <mergeCell ref="G19:H19"/>
    <mergeCell ref="C17:D17"/>
    <mergeCell ref="E17:F17"/>
    <mergeCell ref="G17:H17"/>
    <mergeCell ref="C18:D18"/>
    <mergeCell ref="E18:F18"/>
    <mergeCell ref="G18:H18"/>
    <mergeCell ref="C19:D19"/>
    <mergeCell ref="A13:P13"/>
    <mergeCell ref="C15:D15"/>
    <mergeCell ref="E15:F15"/>
    <mergeCell ref="G15:H15"/>
    <mergeCell ref="C16:D16"/>
    <mergeCell ref="E16:F16"/>
    <mergeCell ref="G16:H16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B99C94-6BF7-4F29-B8E9-A2F21544D839}">
  <sheetPr>
    <tabColor rgb="FF66FF33"/>
  </sheetPr>
  <dimension ref="A3:N23"/>
  <sheetViews>
    <sheetView tabSelected="1" workbookViewId="0">
      <selection activeCell="K33" sqref="K33"/>
    </sheetView>
  </sheetViews>
  <sheetFormatPr baseColWidth="10" defaultRowHeight="12.75"/>
  <cols>
    <col min="3" max="3" width="21.7109375" customWidth="1"/>
  </cols>
  <sheetData>
    <row r="3" spans="1:14">
      <c r="A3" s="5"/>
      <c r="B3" s="5"/>
      <c r="C3" s="5"/>
      <c r="D3" s="5"/>
      <c r="E3" s="5"/>
      <c r="F3" s="5"/>
      <c r="G3" s="5"/>
      <c r="H3" s="5"/>
      <c r="I3" s="5"/>
      <c r="J3" s="5"/>
      <c r="K3" s="5"/>
      <c r="L3" s="5"/>
      <c r="M3" s="5"/>
      <c r="N3" s="5"/>
    </row>
    <row r="4" spans="1:14" ht="18">
      <c r="A4" s="4"/>
      <c r="B4" s="4" t="s">
        <v>29</v>
      </c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</row>
    <row r="5" spans="1:14">
      <c r="A5" s="5"/>
      <c r="B5" s="5"/>
      <c r="C5" s="5"/>
      <c r="D5" s="5"/>
      <c r="E5" s="5"/>
      <c r="F5" s="5"/>
      <c r="G5" s="5"/>
      <c r="H5" s="5"/>
      <c r="I5" s="5"/>
      <c r="J5" s="5"/>
      <c r="K5" s="5"/>
      <c r="L5" s="5"/>
      <c r="M5" s="5"/>
      <c r="N5" s="5"/>
    </row>
    <row r="6" spans="1:14" ht="15">
      <c r="A6" s="5"/>
      <c r="B6" s="38" t="s">
        <v>80</v>
      </c>
      <c r="C6" s="5"/>
      <c r="D6" s="5"/>
      <c r="E6" s="5"/>
      <c r="F6" s="5"/>
      <c r="G6" s="5"/>
      <c r="H6" s="5"/>
      <c r="I6" s="5"/>
      <c r="J6" s="5"/>
      <c r="K6" s="5"/>
      <c r="L6" s="5"/>
      <c r="M6" s="5"/>
      <c r="N6" s="5"/>
    </row>
    <row r="7" spans="1:14">
      <c r="A7" s="5"/>
      <c r="B7" s="5"/>
      <c r="C7" s="5"/>
      <c r="D7" s="5"/>
      <c r="E7" s="5"/>
      <c r="F7" s="5"/>
      <c r="G7" s="5"/>
      <c r="H7" s="5"/>
      <c r="I7" s="5"/>
      <c r="J7" s="5"/>
      <c r="K7" s="5"/>
      <c r="L7" s="5"/>
      <c r="M7" s="5"/>
      <c r="N7" s="5"/>
    </row>
    <row r="8" spans="1:14" ht="51">
      <c r="A8" s="5"/>
      <c r="B8" s="5"/>
      <c r="C8" s="14"/>
      <c r="D8" s="39" t="s">
        <v>81</v>
      </c>
      <c r="E8" s="39" t="s">
        <v>82</v>
      </c>
      <c r="F8" s="5"/>
      <c r="G8" s="5"/>
      <c r="H8" s="5"/>
      <c r="I8" s="5"/>
      <c r="J8" s="5"/>
      <c r="K8" s="5"/>
      <c r="L8" s="5"/>
      <c r="M8" s="5"/>
      <c r="N8" s="5"/>
    </row>
    <row r="9" spans="1:14">
      <c r="A9" s="5"/>
      <c r="B9" s="5"/>
      <c r="C9" s="14" t="s">
        <v>83</v>
      </c>
      <c r="D9" s="14">
        <v>6</v>
      </c>
      <c r="E9" s="40">
        <v>15</v>
      </c>
      <c r="F9" s="5"/>
      <c r="G9" s="5"/>
      <c r="H9" s="5"/>
      <c r="I9" s="5"/>
      <c r="J9" s="5"/>
      <c r="K9" s="5"/>
      <c r="L9" s="5"/>
      <c r="M9" s="5"/>
      <c r="N9" s="5"/>
    </row>
    <row r="10" spans="1:14">
      <c r="A10" s="5"/>
      <c r="B10" s="5"/>
      <c r="C10" s="14" t="s">
        <v>84</v>
      </c>
      <c r="D10" s="14">
        <v>5</v>
      </c>
      <c r="E10" s="40">
        <v>1</v>
      </c>
      <c r="F10" s="5"/>
      <c r="G10" s="5"/>
      <c r="H10" s="5"/>
      <c r="I10" s="5"/>
      <c r="J10" s="5"/>
      <c r="K10" s="5"/>
      <c r="L10" s="5"/>
      <c r="M10" s="5"/>
      <c r="N10" s="5"/>
    </row>
    <row r="11" spans="1:14">
      <c r="A11" s="5"/>
      <c r="B11" s="5"/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</row>
    <row r="12" spans="1:14">
      <c r="A12" s="5"/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</row>
    <row r="13" spans="1:14" ht="15">
      <c r="A13" s="20"/>
      <c r="B13" s="21" t="s">
        <v>43</v>
      </c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</row>
    <row r="14" spans="1:14">
      <c r="A14" s="5"/>
      <c r="B14" s="5"/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</row>
    <row r="15" spans="1:14">
      <c r="A15" s="5"/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</row>
    <row r="16" spans="1:14">
      <c r="A16" s="5"/>
      <c r="B16" s="5"/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</row>
    <row r="17" spans="1:14" ht="51">
      <c r="A17" s="5"/>
      <c r="B17" s="5"/>
      <c r="C17" s="14"/>
      <c r="D17" s="39" t="s">
        <v>81</v>
      </c>
      <c r="E17" s="39" t="s">
        <v>82</v>
      </c>
      <c r="F17" s="39" t="s">
        <v>15</v>
      </c>
      <c r="G17" s="39" t="s">
        <v>85</v>
      </c>
      <c r="H17" s="41"/>
      <c r="I17" s="5"/>
      <c r="J17" s="5"/>
      <c r="K17" s="5"/>
      <c r="L17" s="5"/>
      <c r="M17" s="5"/>
      <c r="N17" s="5"/>
    </row>
    <row r="18" spans="1:14">
      <c r="A18" s="5"/>
      <c r="B18" s="5"/>
      <c r="C18" s="14" t="s">
        <v>83</v>
      </c>
      <c r="D18" s="14">
        <v>6</v>
      </c>
      <c r="E18" s="40">
        <v>15</v>
      </c>
      <c r="F18" s="14">
        <f>+E18^(2)</f>
        <v>225</v>
      </c>
      <c r="G18" s="14">
        <f>+F18*D18</f>
        <v>1350</v>
      </c>
      <c r="H18" s="41"/>
      <c r="I18" s="5"/>
      <c r="J18" s="5"/>
      <c r="K18" s="5"/>
      <c r="L18" s="5"/>
      <c r="M18" s="5"/>
      <c r="N18" s="5"/>
    </row>
    <row r="19" spans="1:14">
      <c r="A19" s="5"/>
      <c r="B19" s="5"/>
      <c r="C19" s="14" t="s">
        <v>84</v>
      </c>
      <c r="D19" s="14">
        <v>5</v>
      </c>
      <c r="E19" s="40">
        <v>1</v>
      </c>
      <c r="F19" s="14">
        <f>+E19^(2)</f>
        <v>1</v>
      </c>
      <c r="G19" s="42">
        <f>+F19*D19</f>
        <v>5</v>
      </c>
      <c r="H19" s="41"/>
      <c r="I19" s="5"/>
      <c r="J19" s="5"/>
      <c r="K19" s="5"/>
      <c r="L19" s="5"/>
      <c r="M19" s="5"/>
      <c r="N19" s="5"/>
    </row>
    <row r="20" spans="1:14">
      <c r="A20" s="5"/>
      <c r="B20" s="5"/>
      <c r="C20" s="41"/>
      <c r="D20" s="41"/>
      <c r="E20" s="41"/>
      <c r="F20" s="41"/>
      <c r="G20" s="14">
        <f>+SUM(G18:G19)</f>
        <v>1355</v>
      </c>
      <c r="H20" s="14" t="s">
        <v>86</v>
      </c>
      <c r="I20" s="5"/>
      <c r="J20" s="5"/>
      <c r="K20" s="5"/>
      <c r="L20" s="5"/>
      <c r="M20" s="5"/>
      <c r="N20" s="5"/>
    </row>
    <row r="21" spans="1:14">
      <c r="A21" s="5"/>
      <c r="B21" s="5"/>
      <c r="C21" s="41"/>
      <c r="D21" s="41"/>
      <c r="E21" s="5"/>
      <c r="F21" s="5"/>
      <c r="G21" s="5"/>
      <c r="H21" s="5"/>
      <c r="I21" s="5"/>
      <c r="J21" s="5"/>
      <c r="K21" s="5"/>
      <c r="L21" s="5"/>
      <c r="M21" s="5"/>
      <c r="N21" s="5"/>
    </row>
    <row r="22" spans="1:14">
      <c r="A22" s="5"/>
      <c r="B22" s="5"/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</row>
    <row r="23" spans="1:14">
      <c r="A23" s="5"/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</vt:i4>
      </vt:variant>
    </vt:vector>
  </HeadingPairs>
  <TitlesOfParts>
    <vt:vector size="8" baseType="lpstr">
      <vt:lpstr>Competencia perfecta 1</vt:lpstr>
      <vt:lpstr>Competencia perfecta 2</vt:lpstr>
      <vt:lpstr>Monopolio 1</vt:lpstr>
      <vt:lpstr>Monopolio 2</vt:lpstr>
      <vt:lpstr>Monopolio 3 </vt:lpstr>
      <vt:lpstr>Indice Herfindahl 1</vt:lpstr>
      <vt:lpstr>Indice Herfindahl 2</vt:lpstr>
      <vt:lpstr>Indice Herfindahl 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santiago</cp:lastModifiedBy>
  <dcterms:modified xsi:type="dcterms:W3CDTF">2024-04-04T16:43:30Z</dcterms:modified>
</cp:coreProperties>
</file>